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pendlegov-my.sharepoint.com/personal/dean_langton_pendle_gov_uk/Documents/Dean Langton/Budget/2026-27/Reports to Executive/February 2026/"/>
    </mc:Choice>
  </mc:AlternateContent>
  <xr:revisionPtr revIDLastSave="184" documentId="8_{E3D8E95B-336E-491D-9883-0401C47946D7}" xr6:coauthVersionLast="47" xr6:coauthVersionMax="47" xr10:uidLastSave="{67F7592F-354B-4299-8238-A062C9A1CC52}"/>
  <bookViews>
    <workbookView xWindow="-120" yWindow="-16320" windowWidth="29040" windowHeight="15720" xr2:uid="{8D69DAE3-D224-435E-8222-DCAC64E32001}"/>
  </bookViews>
  <sheets>
    <sheet name="App E" sheetId="1" r:id="rId1"/>
  </sheets>
  <definedNames>
    <definedName name="BSheet">#REF!</definedName>
    <definedName name="BSheet01">#REF!</definedName>
    <definedName name="BSheet02">#REF!</definedName>
    <definedName name="CBSNotes01">#REF!</definedName>
    <definedName name="CBSNotes02">#REF!</definedName>
    <definedName name="CBSNotes03">#REF!</definedName>
    <definedName name="CBSNotes04">#REF!</definedName>
    <definedName name="CFBands">#REF!</definedName>
    <definedName name="CFFund">#REF!</definedName>
    <definedName name="CFIncExp">#REF!</definedName>
    <definedName name="_xlnm.Print_Area" localSheetId="0">'App E'!$A$1:$AE$29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" l="1"/>
  <c r="P7" i="1"/>
  <c r="W12" i="1"/>
  <c r="W17" i="1"/>
  <c r="W21" i="1"/>
  <c r="W23" i="1"/>
  <c r="W24" i="1"/>
  <c r="W26" i="1"/>
  <c r="P26" i="1"/>
  <c r="Q25" i="1"/>
  <c r="W25" i="1" s="1"/>
  <c r="U27" i="1"/>
  <c r="AD27" i="1"/>
  <c r="AC27" i="1"/>
  <c r="AB27" i="1"/>
  <c r="Y27" i="1"/>
  <c r="Z27" i="1"/>
  <c r="T27" i="1"/>
  <c r="V27" i="1"/>
  <c r="X27" i="1"/>
  <c r="O27" i="1"/>
  <c r="Q23" i="1"/>
  <c r="Q24" i="1"/>
  <c r="Q26" i="1"/>
  <c r="R9" i="1"/>
  <c r="AA23" i="1" l="1"/>
  <c r="AE23" i="1" s="1"/>
  <c r="AA24" i="1"/>
  <c r="AE24" i="1" s="1"/>
  <c r="Q8" i="1" l="1"/>
  <c r="Q9" i="1"/>
  <c r="W9" i="1" s="1"/>
  <c r="Q10" i="1"/>
  <c r="Q11" i="1"/>
  <c r="Q12" i="1"/>
  <c r="AA12" i="1" s="1"/>
  <c r="AE12" i="1" s="1"/>
  <c r="Q13" i="1"/>
  <c r="W13" i="1" s="1"/>
  <c r="Q14" i="1"/>
  <c r="Q15" i="1"/>
  <c r="Q16" i="1"/>
  <c r="Q17" i="1"/>
  <c r="AA17" i="1" s="1"/>
  <c r="AE17" i="1" s="1"/>
  <c r="Q18" i="1"/>
  <c r="Q19" i="1"/>
  <c r="Q20" i="1"/>
  <c r="Q21" i="1"/>
  <c r="AA21" i="1" s="1"/>
  <c r="AE21" i="1" s="1"/>
  <c r="Q22" i="1"/>
  <c r="P27" i="1"/>
  <c r="H26" i="1"/>
  <c r="K26" i="1" s="1"/>
  <c r="N26" i="1" s="1"/>
  <c r="W18" i="1" l="1"/>
  <c r="AA18" i="1" s="1"/>
  <c r="AE18" i="1" s="1"/>
  <c r="W8" i="1"/>
  <c r="AA8" i="1" s="1"/>
  <c r="AE8" i="1" s="1"/>
  <c r="W20" i="1"/>
  <c r="AA20" i="1" s="1"/>
  <c r="AE20" i="1" s="1"/>
  <c r="W22" i="1"/>
  <c r="AA22" i="1" s="1"/>
  <c r="AE22" i="1" s="1"/>
  <c r="W19" i="1"/>
  <c r="AA19" i="1" s="1"/>
  <c r="AE19" i="1" s="1"/>
  <c r="W15" i="1"/>
  <c r="AA15" i="1" s="1"/>
  <c r="AE15" i="1" s="1"/>
  <c r="W16" i="1"/>
  <c r="AA16" i="1" s="1"/>
  <c r="AE16" i="1" s="1"/>
  <c r="W14" i="1"/>
  <c r="AA14" i="1" s="1"/>
  <c r="AE14" i="1" s="1"/>
  <c r="W10" i="1"/>
  <c r="AA10" i="1" s="1"/>
  <c r="AE10" i="1" s="1"/>
  <c r="W11" i="1"/>
  <c r="AA11" i="1" s="1"/>
  <c r="AE11" i="1" s="1"/>
  <c r="AA13" i="1"/>
  <c r="AE13" i="1" s="1"/>
  <c r="Q7" i="1"/>
  <c r="R27" i="1"/>
  <c r="AA26" i="1"/>
  <c r="AE26" i="1" s="1"/>
  <c r="AA9" i="1"/>
  <c r="AE9" i="1" s="1"/>
  <c r="W7" i="1" l="1"/>
  <c r="AA7" i="1" s="1"/>
  <c r="AE7" i="1" s="1"/>
  <c r="Q27" i="1"/>
  <c r="W29" i="1" s="1"/>
  <c r="AA25" i="1"/>
  <c r="AE25" i="1" s="1"/>
  <c r="M27" i="1"/>
  <c r="I27" i="1"/>
  <c r="G27" i="1"/>
  <c r="F27" i="1"/>
  <c r="E27" i="1"/>
  <c r="H25" i="1"/>
  <c r="K25" i="1" s="1"/>
  <c r="N25" i="1" s="1"/>
  <c r="H22" i="1"/>
  <c r="K22" i="1" s="1"/>
  <c r="N22" i="1" s="1"/>
  <c r="H21" i="1"/>
  <c r="K21" i="1" s="1"/>
  <c r="N21" i="1" s="1"/>
  <c r="H20" i="1"/>
  <c r="K20" i="1" s="1"/>
  <c r="N20" i="1" s="1"/>
  <c r="H19" i="1"/>
  <c r="K19" i="1" s="1"/>
  <c r="N19" i="1" s="1"/>
  <c r="H18" i="1"/>
  <c r="K18" i="1" s="1"/>
  <c r="N18" i="1" s="1"/>
  <c r="H17" i="1"/>
  <c r="K17" i="1" s="1"/>
  <c r="N17" i="1" s="1"/>
  <c r="H16" i="1"/>
  <c r="K16" i="1" s="1"/>
  <c r="N16" i="1" s="1"/>
  <c r="H15" i="1"/>
  <c r="K15" i="1" s="1"/>
  <c r="N15" i="1" s="1"/>
  <c r="H14" i="1"/>
  <c r="K14" i="1" s="1"/>
  <c r="N14" i="1" s="1"/>
  <c r="H13" i="1"/>
  <c r="K13" i="1" s="1"/>
  <c r="N13" i="1" s="1"/>
  <c r="H12" i="1"/>
  <c r="K12" i="1" s="1"/>
  <c r="N12" i="1" s="1"/>
  <c r="H11" i="1"/>
  <c r="K11" i="1" s="1"/>
  <c r="N11" i="1" s="1"/>
  <c r="L10" i="1"/>
  <c r="L27" i="1" s="1"/>
  <c r="H10" i="1"/>
  <c r="K10" i="1" s="1"/>
  <c r="K9" i="1"/>
  <c r="N9" i="1" s="1"/>
  <c r="H8" i="1"/>
  <c r="K8" i="1" s="1"/>
  <c r="N8" i="1" s="1"/>
  <c r="J7" i="1"/>
  <c r="J27" i="1" s="1"/>
  <c r="H7" i="1"/>
  <c r="AA27" i="1" l="1"/>
  <c r="AE29" i="1" s="1"/>
  <c r="AE27" i="1"/>
  <c r="W27" i="1"/>
  <c r="AA29" i="1" s="1"/>
  <c r="S27" i="1"/>
  <c r="N10" i="1"/>
  <c r="H27" i="1"/>
  <c r="K7" i="1"/>
  <c r="K27" i="1" l="1"/>
  <c r="N7" i="1"/>
  <c r="N27" i="1" l="1"/>
</calcChain>
</file>

<file path=xl/sharedStrings.xml><?xml version="1.0" encoding="utf-8"?>
<sst xmlns="http://schemas.openxmlformats.org/spreadsheetml/2006/main" count="79" uniqueCount="45">
  <si>
    <t>Balances and Reserves 2026/29</t>
  </si>
  <si>
    <t>2020/21</t>
  </si>
  <si>
    <t>2021/22</t>
  </si>
  <si>
    <t>2022/23</t>
  </si>
  <si>
    <t>Balance at   31 March 2020</t>
  </si>
  <si>
    <t>Transfers In</t>
  </si>
  <si>
    <t>Transfers Out</t>
  </si>
  <si>
    <t>Balance at   31 March 2021</t>
  </si>
  <si>
    <t>Balance at   31 March 2022</t>
  </si>
  <si>
    <t>Balance at   31 March 2023</t>
  </si>
  <si>
    <t>Balance at 
31 March 2025</t>
  </si>
  <si>
    <t>Adjust Post Audit Statement of Accounts</t>
  </si>
  <si>
    <t>Revised Balance at 
31 March 2025</t>
  </si>
  <si>
    <t>Budgeted use for 25/26</t>
  </si>
  <si>
    <t>Q3 Projected Usage</t>
  </si>
  <si>
    <t xml:space="preserve">LGR Capacity </t>
  </si>
  <si>
    <t>LGR Transition</t>
  </si>
  <si>
    <t>Forecast Additional Usage</t>
  </si>
  <si>
    <t>Project Balance 31 March 2026</t>
  </si>
  <si>
    <t>Budget Support 2026/27</t>
  </si>
  <si>
    <t>Projected Balance 31 March 2027</t>
  </si>
  <si>
    <t>Budget Support 2027/28</t>
  </si>
  <si>
    <t>Projected Balance 31 March 2028</t>
  </si>
  <si>
    <t>£000's</t>
  </si>
  <si>
    <t>Budget Strategy</t>
  </si>
  <si>
    <t>Business Rates Volatility Reserve</t>
  </si>
  <si>
    <t>Revenue Grants Received</t>
  </si>
  <si>
    <t xml:space="preserve">Revenue Expenditure </t>
  </si>
  <si>
    <t>External Funding Receipts</t>
  </si>
  <si>
    <t>One-off Projects Reserve</t>
  </si>
  <si>
    <t>ICT Strategy</t>
  </si>
  <si>
    <t>Future High Streets Reserve</t>
  </si>
  <si>
    <t>Local Development Framework</t>
  </si>
  <si>
    <t>Performance Reserve</t>
  </si>
  <si>
    <t>Growth Sites Development</t>
  </si>
  <si>
    <t xml:space="preserve">Developers' Contributions </t>
  </si>
  <si>
    <t>Renewals Reserve</t>
  </si>
  <si>
    <t>Insurance/Risk Management</t>
  </si>
  <si>
    <t>VAT Partial Exemption</t>
  </si>
  <si>
    <t>Community Projects Reserve</t>
  </si>
  <si>
    <t>LGR Capacity Reserve</t>
  </si>
  <si>
    <t>LGR Transition Fund</t>
  </si>
  <si>
    <t xml:space="preserve">Staff Development/Apprentices </t>
  </si>
  <si>
    <t>Transformation Reserve</t>
  </si>
  <si>
    <t>Total Specific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</si>
</sst>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_);_(* \(#,##0.0\);_(* &quot;-&quot;_);_(@_)"/>
    <numFmt numFmtId="166" formatCode="_(* #,##0.00_);_(* \(#,##0.00\);_(* &quot;-&quot;_);_(@_)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2BB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164" fontId="2" fillId="2" borderId="0" xfId="1" applyNumberFormat="1" applyFont="1" applyFill="1"/>
    <xf numFmtId="164" fontId="2" fillId="0" borderId="0" xfId="1" quotePrefix="1" applyNumberFormat="1" applyFont="1" applyAlignment="1">
      <alignment horizontal="right"/>
    </xf>
    <xf numFmtId="164" fontId="2" fillId="3" borderId="0" xfId="1" applyNumberFormat="1" applyFont="1" applyFill="1"/>
    <xf numFmtId="164" fontId="2" fillId="3" borderId="1" xfId="1" applyNumberFormat="1" applyFont="1" applyFill="1" applyBorder="1"/>
    <xf numFmtId="164" fontId="2" fillId="3" borderId="2" xfId="1" applyNumberFormat="1" applyFont="1" applyFill="1" applyBorder="1"/>
    <xf numFmtId="164" fontId="3" fillId="3" borderId="1" xfId="1" applyNumberFormat="1" applyFont="1" applyFill="1" applyBorder="1" applyAlignment="1">
      <alignment horizontal="center" vertical="center" textRotation="90" wrapText="1"/>
    </xf>
    <xf numFmtId="164" fontId="3" fillId="3" borderId="0" xfId="1" applyNumberFormat="1" applyFont="1" applyFill="1" applyAlignment="1">
      <alignment horizontal="center" vertical="center" textRotation="90"/>
    </xf>
    <xf numFmtId="164" fontId="3" fillId="3" borderId="2" xfId="1" applyNumberFormat="1" applyFont="1" applyFill="1" applyBorder="1" applyAlignment="1">
      <alignment horizontal="center" vertical="center" textRotation="90" wrapText="1"/>
    </xf>
    <xf numFmtId="164" fontId="3" fillId="3" borderId="0" xfId="1" applyNumberFormat="1" applyFont="1" applyFill="1" applyAlignment="1">
      <alignment horizontal="center" vertical="center" textRotation="90" wrapText="1"/>
    </xf>
    <xf numFmtId="164" fontId="3" fillId="3" borderId="1" xfId="1" applyNumberFormat="1" applyFont="1" applyFill="1" applyBorder="1" applyAlignment="1">
      <alignment horizontal="center"/>
    </xf>
    <xf numFmtId="164" fontId="3" fillId="3" borderId="0" xfId="1" applyNumberFormat="1" applyFont="1" applyFill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5" fontId="3" fillId="0" borderId="5" xfId="1" applyNumberFormat="1" applyFont="1" applyBorder="1"/>
    <xf numFmtId="164" fontId="3" fillId="0" borderId="1" xfId="1" applyNumberFormat="1" applyFont="1" applyBorder="1"/>
    <xf numFmtId="164" fontId="3" fillId="0" borderId="2" xfId="1" applyNumberFormat="1" applyFont="1" applyBorder="1"/>
    <xf numFmtId="164" fontId="3" fillId="4" borderId="1" xfId="1" applyNumberFormat="1" applyFont="1" applyFill="1" applyBorder="1"/>
    <xf numFmtId="164" fontId="2" fillId="4" borderId="0" xfId="1" applyNumberFormat="1" applyFont="1" applyFill="1"/>
    <xf numFmtId="164" fontId="3" fillId="4" borderId="2" xfId="1" applyNumberFormat="1" applyFont="1" applyFill="1" applyBorder="1"/>
    <xf numFmtId="164" fontId="3" fillId="4" borderId="0" xfId="1" applyNumberFormat="1" applyFont="1" applyFill="1"/>
    <xf numFmtId="164" fontId="2" fillId="2" borderId="0" xfId="1" applyNumberFormat="1" applyFont="1" applyFill="1" applyAlignment="1">
      <alignment vertical="center"/>
    </xf>
    <xf numFmtId="165" fontId="3" fillId="0" borderId="6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5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2" fillId="0" borderId="5" xfId="1" applyNumberFormat="1" applyFont="1" applyBorder="1"/>
    <xf numFmtId="164" fontId="3" fillId="3" borderId="0" xfId="1" applyNumberFormat="1" applyFont="1" applyFill="1" applyAlignment="1">
      <alignment horizontal="center" vertical="center" wrapText="1"/>
    </xf>
    <xf numFmtId="166" fontId="2" fillId="2" borderId="0" xfId="1" applyNumberFormat="1" applyFont="1" applyFill="1"/>
    <xf numFmtId="165" fontId="3" fillId="5" borderId="5" xfId="1" applyNumberFormat="1" applyFont="1" applyFill="1" applyBorder="1"/>
    <xf numFmtId="165" fontId="3" fillId="5" borderId="6" xfId="1" applyNumberFormat="1" applyFont="1" applyFill="1" applyBorder="1" applyAlignment="1">
      <alignment vertical="center"/>
    </xf>
    <xf numFmtId="164" fontId="2" fillId="5" borderId="0" xfId="1" applyNumberFormat="1" applyFont="1" applyFill="1"/>
    <xf numFmtId="164" fontId="3" fillId="5" borderId="0" xfId="1" applyNumberFormat="1" applyFont="1" applyFill="1" applyAlignment="1">
      <alignment horizontal="center" vertical="center" wrapText="1"/>
    </xf>
    <xf numFmtId="164" fontId="3" fillId="5" borderId="0" xfId="1" applyNumberFormat="1" applyFont="1" applyFill="1" applyAlignment="1">
      <alignment horizontal="center"/>
    </xf>
    <xf numFmtId="164" fontId="4" fillId="0" borderId="0" xfId="1" applyNumberFormat="1" applyFont="1"/>
    <xf numFmtId="164" fontId="3" fillId="3" borderId="0" xfId="1" quotePrefix="1" applyNumberFormat="1" applyFont="1" applyFill="1" applyAlignment="1">
      <alignment horizontal="center"/>
    </xf>
  </cellXfs>
  <cellStyles count="2">
    <cellStyle name="Normal" xfId="0" builtinId="0"/>
    <cellStyle name="Normal 2" xfId="1" xr:uid="{79AFCB82-57C0-4711-82EA-C717F21FF8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A746F-72BE-4D2C-92FB-C7505898FD99}">
  <sheetPr>
    <tabColor rgb="FFFFC000"/>
    <pageSetUpPr fitToPage="1"/>
  </sheetPr>
  <dimension ref="A2:AH29"/>
  <sheetViews>
    <sheetView showGridLines="0" tabSelected="1" zoomScale="90" zoomScaleNormal="90" workbookViewId="0">
      <pane xSplit="14" ySplit="6" topLeftCell="O7" activePane="bottomRight" state="frozen"/>
      <selection pane="bottomRight" activeCell="P7" sqref="P7"/>
      <selection pane="bottomLeft" activeCell="A7" sqref="A7"/>
      <selection pane="topRight" activeCell="O1" sqref="O1"/>
    </sheetView>
  </sheetViews>
  <sheetFormatPr defaultColWidth="9.28515625" defaultRowHeight="11.65" customHeight="1"/>
  <cols>
    <col min="1" max="1" width="2.7109375" style="1" customWidth="1"/>
    <col min="2" max="2" width="0.7109375" style="1" customWidth="1"/>
    <col min="3" max="3" width="1" style="2" customWidth="1"/>
    <col min="4" max="4" width="37.85546875" style="1" customWidth="1"/>
    <col min="5" max="5" width="7.28515625" style="1" hidden="1" customWidth="1"/>
    <col min="6" max="6" width="7" style="1" hidden="1" customWidth="1"/>
    <col min="7" max="7" width="13.5703125" style="1" hidden="1" customWidth="1"/>
    <col min="8" max="8" width="7.7109375" style="1" hidden="1" customWidth="1"/>
    <col min="9" max="9" width="9" style="1" hidden="1" customWidth="1"/>
    <col min="10" max="10" width="13.5703125" style="1" hidden="1" customWidth="1"/>
    <col min="11" max="11" width="7.7109375" style="1" hidden="1" customWidth="1"/>
    <col min="12" max="12" width="9" style="1" hidden="1" customWidth="1"/>
    <col min="13" max="13" width="13.5703125" style="1" hidden="1" customWidth="1"/>
    <col min="14" max="14" width="7.7109375" style="1" hidden="1" customWidth="1"/>
    <col min="15" max="15" width="14" style="1" customWidth="1"/>
    <col min="16" max="16" width="13.28515625" style="1" customWidth="1"/>
    <col min="17" max="17" width="12.7109375" style="1" customWidth="1"/>
    <col min="18" max="18" width="12.28515625" style="3" customWidth="1"/>
    <col min="19" max="22" width="13.28515625" style="3" customWidth="1"/>
    <col min="23" max="27" width="13.140625" style="3" customWidth="1"/>
    <col min="28" max="29" width="11.7109375" style="3" customWidth="1"/>
    <col min="30" max="30" width="13.28515625" style="3" customWidth="1"/>
    <col min="31" max="31" width="13.5703125" style="3" customWidth="1"/>
    <col min="32" max="32" width="9.7109375" style="3" bestFit="1" customWidth="1"/>
    <col min="33" max="16384" width="9.28515625" style="3"/>
  </cols>
  <sheetData>
    <row r="2" spans="1:31" ht="16.149999999999999" customHeight="1">
      <c r="A2" s="4"/>
      <c r="D2" s="36" t="s">
        <v>0</v>
      </c>
    </row>
    <row r="4" spans="1:31" ht="11.65" customHeight="1">
      <c r="D4" s="5"/>
      <c r="E4" s="6"/>
      <c r="F4" s="37" t="s">
        <v>1</v>
      </c>
      <c r="G4" s="37"/>
      <c r="H4" s="7"/>
      <c r="I4" s="37" t="s">
        <v>2</v>
      </c>
      <c r="J4" s="37"/>
      <c r="K4" s="5"/>
      <c r="L4" s="37" t="s">
        <v>3</v>
      </c>
      <c r="M4" s="37"/>
      <c r="N4" s="5"/>
      <c r="O4" s="33"/>
      <c r="P4" s="5"/>
      <c r="Q4" s="33"/>
      <c r="R4" s="5"/>
      <c r="S4" s="5"/>
      <c r="T4" s="5"/>
      <c r="U4" s="5"/>
      <c r="V4" s="5"/>
      <c r="W4" s="33"/>
      <c r="X4" s="5"/>
      <c r="Y4" s="5"/>
      <c r="Z4" s="5"/>
      <c r="AA4" s="33"/>
      <c r="AB4" s="5"/>
      <c r="AC4" s="5"/>
      <c r="AD4" s="5"/>
      <c r="AE4" s="33"/>
    </row>
    <row r="5" spans="1:31" ht="84.6" customHeight="1">
      <c r="D5" s="5"/>
      <c r="E5" s="8" t="s">
        <v>4</v>
      </c>
      <c r="F5" s="9" t="s">
        <v>5</v>
      </c>
      <c r="G5" s="9" t="s">
        <v>6</v>
      </c>
      <c r="H5" s="10" t="s">
        <v>7</v>
      </c>
      <c r="I5" s="9" t="s">
        <v>5</v>
      </c>
      <c r="J5" s="9" t="s">
        <v>6</v>
      </c>
      <c r="K5" s="11" t="s">
        <v>8</v>
      </c>
      <c r="L5" s="9" t="s">
        <v>5</v>
      </c>
      <c r="M5" s="9" t="s">
        <v>6</v>
      </c>
      <c r="N5" s="11" t="s">
        <v>9</v>
      </c>
      <c r="O5" s="34" t="s">
        <v>10</v>
      </c>
      <c r="P5" s="29" t="s">
        <v>11</v>
      </c>
      <c r="Q5" s="34" t="s">
        <v>12</v>
      </c>
      <c r="R5" s="29" t="s">
        <v>13</v>
      </c>
      <c r="S5" s="29" t="s">
        <v>14</v>
      </c>
      <c r="T5" s="29" t="s">
        <v>15</v>
      </c>
      <c r="U5" s="29" t="s">
        <v>16</v>
      </c>
      <c r="V5" s="29" t="s">
        <v>17</v>
      </c>
      <c r="W5" s="34" t="s">
        <v>18</v>
      </c>
      <c r="X5" s="29" t="s">
        <v>15</v>
      </c>
      <c r="Y5" s="29" t="s">
        <v>16</v>
      </c>
      <c r="Z5" s="29" t="s">
        <v>19</v>
      </c>
      <c r="AA5" s="34" t="s">
        <v>20</v>
      </c>
      <c r="AB5" s="29" t="s">
        <v>15</v>
      </c>
      <c r="AC5" s="29" t="s">
        <v>16</v>
      </c>
      <c r="AD5" s="29" t="s">
        <v>21</v>
      </c>
      <c r="AE5" s="34" t="s">
        <v>22</v>
      </c>
    </row>
    <row r="6" spans="1:31" ht="15.6">
      <c r="C6" s="1"/>
      <c r="D6" s="5"/>
      <c r="E6" s="12" t="s">
        <v>23</v>
      </c>
      <c r="F6" s="13" t="s">
        <v>23</v>
      </c>
      <c r="G6" s="13" t="s">
        <v>23</v>
      </c>
      <c r="H6" s="14" t="s">
        <v>23</v>
      </c>
      <c r="I6" s="13" t="s">
        <v>23</v>
      </c>
      <c r="J6" s="13" t="s">
        <v>23</v>
      </c>
      <c r="K6" s="13" t="s">
        <v>23</v>
      </c>
      <c r="L6" s="13" t="s">
        <v>23</v>
      </c>
      <c r="M6" s="13" t="s">
        <v>23</v>
      </c>
      <c r="N6" s="13" t="s">
        <v>23</v>
      </c>
      <c r="O6" s="35" t="s">
        <v>23</v>
      </c>
      <c r="P6" s="13" t="s">
        <v>23</v>
      </c>
      <c r="Q6" s="35" t="s">
        <v>23</v>
      </c>
      <c r="R6" s="13" t="s">
        <v>23</v>
      </c>
      <c r="S6" s="13" t="s">
        <v>23</v>
      </c>
      <c r="T6" s="13" t="s">
        <v>23</v>
      </c>
      <c r="U6" s="13" t="s">
        <v>23</v>
      </c>
      <c r="V6" s="13" t="s">
        <v>23</v>
      </c>
      <c r="W6" s="35" t="s">
        <v>23</v>
      </c>
      <c r="X6" s="13" t="s">
        <v>23</v>
      </c>
      <c r="Y6" s="13" t="s">
        <v>23</v>
      </c>
      <c r="Z6" s="13" t="s">
        <v>23</v>
      </c>
      <c r="AA6" s="35" t="s">
        <v>23</v>
      </c>
      <c r="AB6" s="13" t="s">
        <v>23</v>
      </c>
      <c r="AC6" s="13" t="s">
        <v>23</v>
      </c>
      <c r="AD6" s="13" t="s">
        <v>23</v>
      </c>
      <c r="AE6" s="35" t="s">
        <v>23</v>
      </c>
    </row>
    <row r="7" spans="1:31" ht="15.6">
      <c r="C7" s="1"/>
      <c r="D7" s="28" t="s">
        <v>24</v>
      </c>
      <c r="E7" s="16">
        <v>2564</v>
      </c>
      <c r="F7" s="1">
        <v>1529</v>
      </c>
      <c r="G7" s="1">
        <v>-1706</v>
      </c>
      <c r="H7" s="17">
        <f>SUM(E7:G7)</f>
        <v>2387</v>
      </c>
      <c r="I7" s="1">
        <v>1358.96182</v>
      </c>
      <c r="J7" s="1">
        <f>-1798.28-424-10</f>
        <v>-2232.2799999999997</v>
      </c>
      <c r="K7" s="17">
        <f t="shared" ref="K7:K26" si="0">SUM(H7:J7)</f>
        <v>1513.6818200000002</v>
      </c>
      <c r="L7" s="1">
        <v>89.405000000000001</v>
      </c>
      <c r="M7" s="1">
        <v>-876.7</v>
      </c>
      <c r="N7" s="2">
        <f t="shared" ref="N7:N26" si="1">SUM(K7:M7)</f>
        <v>726.38682000000017</v>
      </c>
      <c r="O7" s="31">
        <v>4943.2968199999996</v>
      </c>
      <c r="P7" s="28">
        <f>597.104-818.332-1.5</f>
        <v>-222.72799999999995</v>
      </c>
      <c r="Q7" s="31">
        <f>O7+P7</f>
        <v>4720.5688199999995</v>
      </c>
      <c r="R7" s="28">
        <v>-497</v>
      </c>
      <c r="S7" s="28">
        <v>-78</v>
      </c>
      <c r="T7" s="28">
        <v>-300</v>
      </c>
      <c r="U7" s="28">
        <v>-500</v>
      </c>
      <c r="V7" s="28"/>
      <c r="W7" s="31">
        <f>SUM(Q7:V7)</f>
        <v>3345.5688199999995</v>
      </c>
      <c r="X7" s="28"/>
      <c r="Y7" s="28"/>
      <c r="Z7" s="28">
        <v>-500</v>
      </c>
      <c r="AA7" s="31">
        <f>SUM(W7:Z7)</f>
        <v>2845.5688199999995</v>
      </c>
      <c r="AB7" s="28"/>
      <c r="AC7" s="28"/>
      <c r="AD7" s="28">
        <v>-500</v>
      </c>
      <c r="AE7" s="31">
        <f>SUM(AA7:AD7)</f>
        <v>2345.5688199999995</v>
      </c>
    </row>
    <row r="8" spans="1:31" ht="15.6">
      <c r="C8" s="1"/>
      <c r="D8" s="28" t="s">
        <v>25</v>
      </c>
      <c r="E8" s="16">
        <v>0</v>
      </c>
      <c r="F8" s="1">
        <v>1301</v>
      </c>
      <c r="G8" s="1">
        <v>0</v>
      </c>
      <c r="H8" s="17">
        <f>SUM(E8:G8)</f>
        <v>1301</v>
      </c>
      <c r="I8" s="1">
        <v>1560.874</v>
      </c>
      <c r="J8" s="1">
        <v>0</v>
      </c>
      <c r="K8" s="17">
        <f t="shared" si="0"/>
        <v>2861.8739999999998</v>
      </c>
      <c r="L8" s="1">
        <v>0</v>
      </c>
      <c r="M8" s="1">
        <v>-309.56</v>
      </c>
      <c r="N8" s="2">
        <f t="shared" si="1"/>
        <v>2552.3139999999999</v>
      </c>
      <c r="O8" s="31">
        <v>2603.4140000000002</v>
      </c>
      <c r="P8" s="28"/>
      <c r="Q8" s="31">
        <f t="shared" ref="Q8:Q26" si="2">O8+P8</f>
        <v>2603.4140000000002</v>
      </c>
      <c r="R8" s="28"/>
      <c r="S8" s="28"/>
      <c r="T8" s="15"/>
      <c r="U8" s="15"/>
      <c r="V8" s="28"/>
      <c r="W8" s="31">
        <f t="shared" ref="W8:W26" si="3">SUM(Q8:V8)</f>
        <v>2603.4140000000002</v>
      </c>
      <c r="X8" s="28"/>
      <c r="Y8" s="28"/>
      <c r="Z8" s="28"/>
      <c r="AA8" s="31">
        <f t="shared" ref="AA8:AA26" si="4">SUM(W8:Z8)</f>
        <v>2603.4140000000002</v>
      </c>
      <c r="AB8" s="28"/>
      <c r="AC8" s="28"/>
      <c r="AD8" s="28"/>
      <c r="AE8" s="31">
        <f t="shared" ref="AE8:AE26" si="5">SUM(AA8:AD8)</f>
        <v>2603.4140000000002</v>
      </c>
    </row>
    <row r="9" spans="1:31" ht="15.6">
      <c r="C9" s="1"/>
      <c r="D9" s="28" t="s">
        <v>26</v>
      </c>
      <c r="E9" s="16"/>
      <c r="H9" s="17"/>
      <c r="I9" s="1">
        <v>0</v>
      </c>
      <c r="J9" s="1">
        <v>0</v>
      </c>
      <c r="K9" s="17">
        <f t="shared" si="0"/>
        <v>0</v>
      </c>
      <c r="L9" s="1">
        <v>981.96</v>
      </c>
      <c r="M9" s="1">
        <v>0</v>
      </c>
      <c r="N9" s="2">
        <f t="shared" si="1"/>
        <v>981.96</v>
      </c>
      <c r="O9" s="31">
        <v>1900.778</v>
      </c>
      <c r="P9" s="28"/>
      <c r="Q9" s="31">
        <f t="shared" si="2"/>
        <v>1900.778</v>
      </c>
      <c r="R9" s="28">
        <f>-O9</f>
        <v>-1900.778</v>
      </c>
      <c r="S9" s="28"/>
      <c r="T9" s="15"/>
      <c r="U9" s="15"/>
      <c r="V9" s="28"/>
      <c r="W9" s="31">
        <f t="shared" si="3"/>
        <v>0</v>
      </c>
      <c r="X9" s="28"/>
      <c r="Y9" s="28"/>
      <c r="Z9" s="28"/>
      <c r="AA9" s="31">
        <f t="shared" si="4"/>
        <v>0</v>
      </c>
      <c r="AB9" s="28"/>
      <c r="AC9" s="28"/>
      <c r="AD9" s="28"/>
      <c r="AE9" s="31">
        <f t="shared" si="5"/>
        <v>0</v>
      </c>
    </row>
    <row r="10" spans="1:31" ht="15.6">
      <c r="C10" s="1"/>
      <c r="D10" s="28" t="s">
        <v>27</v>
      </c>
      <c r="E10" s="16">
        <v>816</v>
      </c>
      <c r="F10" s="1">
        <v>1323</v>
      </c>
      <c r="G10" s="1">
        <v>-217</v>
      </c>
      <c r="H10" s="17">
        <f t="shared" ref="H10:H26" si="6">SUM(E10:G10)</f>
        <v>1922</v>
      </c>
      <c r="I10" s="1">
        <v>0</v>
      </c>
      <c r="J10" s="1">
        <v>-497.08</v>
      </c>
      <c r="K10" s="17">
        <f t="shared" si="0"/>
        <v>1424.92</v>
      </c>
      <c r="L10" s="1">
        <f>170.51+444.329</f>
        <v>614.83899999999994</v>
      </c>
      <c r="M10" s="1">
        <v>-189.04</v>
      </c>
      <c r="N10" s="2">
        <f t="shared" si="1"/>
        <v>1850.7190000000001</v>
      </c>
      <c r="O10" s="31">
        <v>791.63199999999995</v>
      </c>
      <c r="P10" s="28"/>
      <c r="Q10" s="31">
        <f t="shared" si="2"/>
        <v>791.63199999999995</v>
      </c>
      <c r="R10" s="28">
        <v>-292</v>
      </c>
      <c r="S10" s="28"/>
      <c r="T10" s="15"/>
      <c r="U10" s="15"/>
      <c r="V10" s="28"/>
      <c r="W10" s="31">
        <f t="shared" si="3"/>
        <v>499.63199999999995</v>
      </c>
      <c r="X10" s="28"/>
      <c r="Y10" s="28"/>
      <c r="Z10" s="28"/>
      <c r="AA10" s="31">
        <f t="shared" si="4"/>
        <v>499.63199999999995</v>
      </c>
      <c r="AB10" s="28"/>
      <c r="AC10" s="28"/>
      <c r="AD10" s="28"/>
      <c r="AE10" s="31">
        <f t="shared" si="5"/>
        <v>499.63199999999995</v>
      </c>
    </row>
    <row r="11" spans="1:31" ht="15.6">
      <c r="C11" s="1"/>
      <c r="D11" s="28" t="s">
        <v>28</v>
      </c>
      <c r="E11" s="16">
        <v>193</v>
      </c>
      <c r="F11" s="1">
        <v>0</v>
      </c>
      <c r="G11" s="1">
        <v>-23</v>
      </c>
      <c r="H11" s="17">
        <f t="shared" si="6"/>
        <v>170</v>
      </c>
      <c r="I11" s="1">
        <v>77.074439999999996</v>
      </c>
      <c r="J11" s="1">
        <v>-81.263249999999999</v>
      </c>
      <c r="K11" s="17">
        <f t="shared" si="0"/>
        <v>165.81118999999998</v>
      </c>
      <c r="L11" s="1">
        <v>112</v>
      </c>
      <c r="M11" s="1">
        <v>-22.36</v>
      </c>
      <c r="N11" s="2">
        <f t="shared" si="1"/>
        <v>255.45119</v>
      </c>
      <c r="O11" s="31">
        <v>774.06500000000005</v>
      </c>
      <c r="P11" s="28"/>
      <c r="Q11" s="31">
        <f t="shared" si="2"/>
        <v>774.06500000000005</v>
      </c>
      <c r="R11" s="28"/>
      <c r="S11" s="28"/>
      <c r="T11" s="15"/>
      <c r="U11" s="15"/>
      <c r="V11" s="28"/>
      <c r="W11" s="31">
        <f t="shared" si="3"/>
        <v>774.06500000000005</v>
      </c>
      <c r="X11" s="28"/>
      <c r="Y11" s="28"/>
      <c r="Z11" s="28"/>
      <c r="AA11" s="31">
        <f t="shared" si="4"/>
        <v>774.06500000000005</v>
      </c>
      <c r="AB11" s="28"/>
      <c r="AC11" s="28"/>
      <c r="AD11" s="28"/>
      <c r="AE11" s="31">
        <f t="shared" si="5"/>
        <v>774.06500000000005</v>
      </c>
    </row>
    <row r="12" spans="1:31" ht="15.6">
      <c r="C12" s="1"/>
      <c r="D12" s="28" t="s">
        <v>29</v>
      </c>
      <c r="E12" s="16"/>
      <c r="F12" s="1">
        <v>0</v>
      </c>
      <c r="G12" s="1">
        <v>0</v>
      </c>
      <c r="H12" s="17">
        <f t="shared" si="6"/>
        <v>0</v>
      </c>
      <c r="I12" s="1">
        <v>500</v>
      </c>
      <c r="J12" s="1">
        <v>0</v>
      </c>
      <c r="K12" s="17">
        <f t="shared" si="0"/>
        <v>500</v>
      </c>
      <c r="L12" s="1">
        <v>0</v>
      </c>
      <c r="M12" s="1">
        <v>0</v>
      </c>
      <c r="N12" s="2">
        <f t="shared" si="1"/>
        <v>500</v>
      </c>
      <c r="O12" s="31">
        <v>500</v>
      </c>
      <c r="P12" s="28"/>
      <c r="Q12" s="31">
        <f t="shared" si="2"/>
        <v>500</v>
      </c>
      <c r="R12" s="28"/>
      <c r="S12" s="28"/>
      <c r="T12" s="15"/>
      <c r="U12" s="15"/>
      <c r="V12" s="28"/>
      <c r="W12" s="31">
        <f t="shared" si="3"/>
        <v>500</v>
      </c>
      <c r="X12" s="28"/>
      <c r="Y12" s="28"/>
      <c r="Z12" s="28"/>
      <c r="AA12" s="31">
        <f t="shared" si="4"/>
        <v>500</v>
      </c>
      <c r="AB12" s="28"/>
      <c r="AC12" s="28"/>
      <c r="AD12" s="28"/>
      <c r="AE12" s="31">
        <f t="shared" si="5"/>
        <v>500</v>
      </c>
    </row>
    <row r="13" spans="1:31" ht="15.6">
      <c r="C13" s="1"/>
      <c r="D13" s="28" t="s">
        <v>30</v>
      </c>
      <c r="E13" s="16">
        <v>222</v>
      </c>
      <c r="F13" s="1">
        <v>149</v>
      </c>
      <c r="G13" s="1">
        <v>0</v>
      </c>
      <c r="H13" s="17">
        <f t="shared" si="6"/>
        <v>371</v>
      </c>
      <c r="I13" s="1">
        <v>55.78</v>
      </c>
      <c r="J13" s="1">
        <v>-200</v>
      </c>
      <c r="K13" s="17">
        <f t="shared" si="0"/>
        <v>226.77999999999997</v>
      </c>
      <c r="L13" s="1">
        <v>0</v>
      </c>
      <c r="M13" s="1">
        <v>0</v>
      </c>
      <c r="N13" s="2">
        <f t="shared" si="1"/>
        <v>226.77999999999997</v>
      </c>
      <c r="O13" s="31">
        <v>158.94800000000001</v>
      </c>
      <c r="P13" s="28"/>
      <c r="Q13" s="31">
        <f t="shared" si="2"/>
        <v>158.94800000000001</v>
      </c>
      <c r="R13" s="28"/>
      <c r="S13" s="28"/>
      <c r="T13" s="15"/>
      <c r="U13" s="15"/>
      <c r="V13" s="28"/>
      <c r="W13" s="31">
        <f t="shared" si="3"/>
        <v>158.94800000000001</v>
      </c>
      <c r="X13" s="28"/>
      <c r="Y13" s="28"/>
      <c r="Z13" s="28"/>
      <c r="AA13" s="31">
        <f t="shared" si="4"/>
        <v>158.94800000000001</v>
      </c>
      <c r="AB13" s="28"/>
      <c r="AC13" s="28"/>
      <c r="AD13" s="28"/>
      <c r="AE13" s="31">
        <f t="shared" si="5"/>
        <v>158.94800000000001</v>
      </c>
    </row>
    <row r="14" spans="1:31" ht="15.6">
      <c r="C14" s="1"/>
      <c r="D14" s="28" t="s">
        <v>31</v>
      </c>
      <c r="E14" s="16">
        <v>138</v>
      </c>
      <c r="F14" s="1">
        <v>0</v>
      </c>
      <c r="G14" s="1">
        <v>0</v>
      </c>
      <c r="H14" s="17">
        <f t="shared" si="6"/>
        <v>138</v>
      </c>
      <c r="I14" s="1">
        <v>0</v>
      </c>
      <c r="J14" s="1">
        <v>0</v>
      </c>
      <c r="K14" s="17">
        <f t="shared" si="0"/>
        <v>138</v>
      </c>
      <c r="L14" s="1">
        <v>0</v>
      </c>
      <c r="M14" s="1">
        <v>0</v>
      </c>
      <c r="N14" s="2">
        <f t="shared" si="1"/>
        <v>138</v>
      </c>
      <c r="O14" s="31">
        <v>137.86000000000001</v>
      </c>
      <c r="P14" s="28"/>
      <c r="Q14" s="31">
        <f t="shared" si="2"/>
        <v>137.86000000000001</v>
      </c>
      <c r="R14" s="28"/>
      <c r="S14" s="28"/>
      <c r="T14" s="15"/>
      <c r="U14" s="15"/>
      <c r="V14" s="28"/>
      <c r="W14" s="31">
        <f t="shared" si="3"/>
        <v>137.86000000000001</v>
      </c>
      <c r="X14" s="28"/>
      <c r="Y14" s="28"/>
      <c r="Z14" s="28"/>
      <c r="AA14" s="31">
        <f t="shared" si="4"/>
        <v>137.86000000000001</v>
      </c>
      <c r="AB14" s="28"/>
      <c r="AC14" s="28"/>
      <c r="AD14" s="28"/>
      <c r="AE14" s="31">
        <f t="shared" si="5"/>
        <v>137.86000000000001</v>
      </c>
    </row>
    <row r="15" spans="1:31" ht="15.6">
      <c r="C15" s="1"/>
      <c r="D15" s="28" t="s">
        <v>32</v>
      </c>
      <c r="E15" s="16">
        <v>165</v>
      </c>
      <c r="F15" s="1">
        <v>0</v>
      </c>
      <c r="G15" s="1">
        <v>-16</v>
      </c>
      <c r="H15" s="17">
        <f t="shared" si="6"/>
        <v>149</v>
      </c>
      <c r="I15" s="1">
        <v>0</v>
      </c>
      <c r="J15" s="1">
        <v>-33.68</v>
      </c>
      <c r="K15" s="17">
        <f t="shared" si="0"/>
        <v>115.32</v>
      </c>
      <c r="L15" s="1">
        <v>0</v>
      </c>
      <c r="M15" s="1">
        <v>-43.12</v>
      </c>
      <c r="N15" s="2">
        <f t="shared" si="1"/>
        <v>72.199999999999989</v>
      </c>
      <c r="O15" s="31">
        <v>92.334999999999994</v>
      </c>
      <c r="P15" s="28"/>
      <c r="Q15" s="31">
        <f t="shared" si="2"/>
        <v>92.334999999999994</v>
      </c>
      <c r="R15" s="28"/>
      <c r="S15" s="28"/>
      <c r="T15" s="15"/>
      <c r="U15" s="15"/>
      <c r="V15" s="28">
        <v>-26</v>
      </c>
      <c r="W15" s="31">
        <f t="shared" si="3"/>
        <v>66.334999999999994</v>
      </c>
      <c r="X15" s="28"/>
      <c r="Y15" s="28"/>
      <c r="Z15" s="28"/>
      <c r="AA15" s="31">
        <f t="shared" si="4"/>
        <v>66.334999999999994</v>
      </c>
      <c r="AB15" s="28"/>
      <c r="AC15" s="28"/>
      <c r="AD15" s="28"/>
      <c r="AE15" s="31">
        <f t="shared" si="5"/>
        <v>66.334999999999994</v>
      </c>
    </row>
    <row r="16" spans="1:31" ht="15.6">
      <c r="C16" s="1"/>
      <c r="D16" s="28" t="s">
        <v>33</v>
      </c>
      <c r="E16" s="16">
        <v>135</v>
      </c>
      <c r="F16" s="1">
        <v>0</v>
      </c>
      <c r="G16" s="1">
        <v>0</v>
      </c>
      <c r="H16" s="17">
        <f t="shared" si="6"/>
        <v>135</v>
      </c>
      <c r="I16" s="1">
        <v>0</v>
      </c>
      <c r="J16" s="1">
        <v>-37.46</v>
      </c>
      <c r="K16" s="17">
        <f t="shared" si="0"/>
        <v>97.539999999999992</v>
      </c>
      <c r="L16" s="1">
        <v>0</v>
      </c>
      <c r="M16" s="1">
        <v>0</v>
      </c>
      <c r="N16" s="2">
        <f t="shared" si="1"/>
        <v>97.539999999999992</v>
      </c>
      <c r="O16" s="31">
        <v>96.667000000000002</v>
      </c>
      <c r="P16" s="28"/>
      <c r="Q16" s="31">
        <f t="shared" si="2"/>
        <v>96.667000000000002</v>
      </c>
      <c r="R16" s="28"/>
      <c r="S16" s="28"/>
      <c r="T16" s="15"/>
      <c r="U16" s="15"/>
      <c r="V16" s="28"/>
      <c r="W16" s="31">
        <f t="shared" si="3"/>
        <v>96.667000000000002</v>
      </c>
      <c r="X16" s="28"/>
      <c r="Y16" s="28"/>
      <c r="Z16" s="28"/>
      <c r="AA16" s="31">
        <f t="shared" si="4"/>
        <v>96.667000000000002</v>
      </c>
      <c r="AB16" s="28"/>
      <c r="AC16" s="28"/>
      <c r="AD16" s="28"/>
      <c r="AE16" s="31">
        <f t="shared" si="5"/>
        <v>96.667000000000002</v>
      </c>
    </row>
    <row r="17" spans="1:34" ht="15.6">
      <c r="C17" s="1"/>
      <c r="D17" s="28" t="s">
        <v>34</v>
      </c>
      <c r="E17" s="16">
        <v>216</v>
      </c>
      <c r="F17" s="1">
        <v>0</v>
      </c>
      <c r="G17" s="1">
        <v>0</v>
      </c>
      <c r="H17" s="17">
        <f t="shared" si="6"/>
        <v>216</v>
      </c>
      <c r="I17" s="1">
        <v>0</v>
      </c>
      <c r="J17" s="1">
        <v>-20</v>
      </c>
      <c r="K17" s="17">
        <f t="shared" si="0"/>
        <v>196</v>
      </c>
      <c r="L17" s="1">
        <v>0</v>
      </c>
      <c r="M17" s="1">
        <v>0</v>
      </c>
      <c r="N17" s="2">
        <f t="shared" si="1"/>
        <v>196</v>
      </c>
      <c r="O17" s="31">
        <v>85</v>
      </c>
      <c r="P17" s="28"/>
      <c r="Q17" s="31">
        <f t="shared" si="2"/>
        <v>85</v>
      </c>
      <c r="R17" s="28"/>
      <c r="S17" s="28"/>
      <c r="T17" s="15"/>
      <c r="U17" s="15"/>
      <c r="V17" s="28"/>
      <c r="W17" s="31">
        <f t="shared" si="3"/>
        <v>85</v>
      </c>
      <c r="X17" s="28"/>
      <c r="Y17" s="28"/>
      <c r="Z17" s="28"/>
      <c r="AA17" s="31">
        <f t="shared" si="4"/>
        <v>85</v>
      </c>
      <c r="AB17" s="28"/>
      <c r="AC17" s="28"/>
      <c r="AD17" s="28"/>
      <c r="AE17" s="31">
        <f t="shared" si="5"/>
        <v>85</v>
      </c>
    </row>
    <row r="18" spans="1:34" ht="15.6">
      <c r="C18" s="1"/>
      <c r="D18" s="28" t="s">
        <v>35</v>
      </c>
      <c r="E18" s="16">
        <v>78</v>
      </c>
      <c r="F18" s="1">
        <v>0</v>
      </c>
      <c r="G18" s="1">
        <v>0</v>
      </c>
      <c r="H18" s="17">
        <f t="shared" si="6"/>
        <v>78</v>
      </c>
      <c r="I18" s="1">
        <v>0</v>
      </c>
      <c r="J18" s="1">
        <v>-7.4363100000000006</v>
      </c>
      <c r="K18" s="17">
        <f t="shared" si="0"/>
        <v>70.563689999999994</v>
      </c>
      <c r="L18" s="1">
        <v>0</v>
      </c>
      <c r="M18" s="1">
        <v>0</v>
      </c>
      <c r="N18" s="2">
        <f t="shared" si="1"/>
        <v>70.563689999999994</v>
      </c>
      <c r="O18" s="31">
        <v>70.531999999999996</v>
      </c>
      <c r="P18" s="28"/>
      <c r="Q18" s="31">
        <f t="shared" si="2"/>
        <v>70.531999999999996</v>
      </c>
      <c r="R18" s="28"/>
      <c r="S18" s="28"/>
      <c r="T18" s="15"/>
      <c r="U18" s="15"/>
      <c r="V18" s="28"/>
      <c r="W18" s="31">
        <f t="shared" si="3"/>
        <v>70.531999999999996</v>
      </c>
      <c r="X18" s="28"/>
      <c r="Y18" s="28"/>
      <c r="Z18" s="28"/>
      <c r="AA18" s="31">
        <f t="shared" si="4"/>
        <v>70.531999999999996</v>
      </c>
      <c r="AB18" s="28"/>
      <c r="AC18" s="28"/>
      <c r="AD18" s="28"/>
      <c r="AE18" s="31">
        <f t="shared" si="5"/>
        <v>70.531999999999996</v>
      </c>
    </row>
    <row r="19" spans="1:34" ht="15.6">
      <c r="C19" s="1"/>
      <c r="D19" s="28" t="s">
        <v>36</v>
      </c>
      <c r="E19" s="16">
        <v>118</v>
      </c>
      <c r="F19" s="1">
        <v>0</v>
      </c>
      <c r="G19" s="1">
        <v>-50</v>
      </c>
      <c r="H19" s="17">
        <f t="shared" si="6"/>
        <v>68</v>
      </c>
      <c r="I19" s="1">
        <v>0</v>
      </c>
      <c r="J19" s="1">
        <v>0</v>
      </c>
      <c r="K19" s="17">
        <f t="shared" si="0"/>
        <v>68</v>
      </c>
      <c r="L19" s="1">
        <v>0</v>
      </c>
      <c r="M19" s="1">
        <v>0</v>
      </c>
      <c r="N19" s="2">
        <f t="shared" si="1"/>
        <v>68</v>
      </c>
      <c r="O19" s="31">
        <v>68.146000000000001</v>
      </c>
      <c r="P19" s="28"/>
      <c r="Q19" s="31">
        <f t="shared" si="2"/>
        <v>68.146000000000001</v>
      </c>
      <c r="R19" s="28"/>
      <c r="S19" s="28"/>
      <c r="T19" s="15"/>
      <c r="U19" s="15"/>
      <c r="V19" s="28"/>
      <c r="W19" s="31">
        <f t="shared" si="3"/>
        <v>68.146000000000001</v>
      </c>
      <c r="X19" s="28"/>
      <c r="Y19" s="28"/>
      <c r="Z19" s="28"/>
      <c r="AA19" s="31">
        <f t="shared" si="4"/>
        <v>68.146000000000001</v>
      </c>
      <c r="AB19" s="28"/>
      <c r="AC19" s="28"/>
      <c r="AD19" s="28"/>
      <c r="AE19" s="31">
        <f t="shared" si="5"/>
        <v>68.146000000000001</v>
      </c>
    </row>
    <row r="20" spans="1:34" ht="15.6">
      <c r="C20" s="1"/>
      <c r="D20" s="28" t="s">
        <v>37</v>
      </c>
      <c r="E20" s="16">
        <v>73</v>
      </c>
      <c r="F20" s="1">
        <v>0</v>
      </c>
      <c r="G20" s="1">
        <v>-7</v>
      </c>
      <c r="H20" s="17">
        <f t="shared" si="6"/>
        <v>66</v>
      </c>
      <c r="I20" s="1">
        <v>0</v>
      </c>
      <c r="J20" s="1">
        <v>0</v>
      </c>
      <c r="K20" s="17">
        <f t="shared" si="0"/>
        <v>66</v>
      </c>
      <c r="L20" s="1">
        <v>0</v>
      </c>
      <c r="M20" s="1">
        <v>0</v>
      </c>
      <c r="N20" s="2">
        <f t="shared" si="1"/>
        <v>66</v>
      </c>
      <c r="O20" s="31">
        <v>65.819999999999993</v>
      </c>
      <c r="P20" s="28"/>
      <c r="Q20" s="31">
        <f t="shared" si="2"/>
        <v>65.819999999999993</v>
      </c>
      <c r="R20" s="28"/>
      <c r="S20" s="28"/>
      <c r="T20" s="15"/>
      <c r="U20" s="15"/>
      <c r="V20" s="28"/>
      <c r="W20" s="31">
        <f t="shared" si="3"/>
        <v>65.819999999999993</v>
      </c>
      <c r="X20" s="28"/>
      <c r="Y20" s="28"/>
      <c r="Z20" s="28"/>
      <c r="AA20" s="31">
        <f t="shared" si="4"/>
        <v>65.819999999999993</v>
      </c>
      <c r="AB20" s="28"/>
      <c r="AC20" s="28"/>
      <c r="AD20" s="28"/>
      <c r="AE20" s="31">
        <f t="shared" si="5"/>
        <v>65.819999999999993</v>
      </c>
    </row>
    <row r="21" spans="1:34" ht="15.6">
      <c r="C21" s="1"/>
      <c r="D21" s="28" t="s">
        <v>38</v>
      </c>
      <c r="E21" s="16">
        <v>50</v>
      </c>
      <c r="F21" s="1">
        <v>0</v>
      </c>
      <c r="G21" s="1">
        <v>0</v>
      </c>
      <c r="H21" s="17">
        <f t="shared" si="6"/>
        <v>50</v>
      </c>
      <c r="I21" s="1">
        <v>0</v>
      </c>
      <c r="J21" s="1">
        <v>0</v>
      </c>
      <c r="K21" s="17">
        <f t="shared" si="0"/>
        <v>50</v>
      </c>
      <c r="L21" s="1">
        <v>0</v>
      </c>
      <c r="M21" s="1">
        <v>0</v>
      </c>
      <c r="N21" s="2">
        <f t="shared" si="1"/>
        <v>50</v>
      </c>
      <c r="O21" s="31">
        <v>50</v>
      </c>
      <c r="P21" s="28"/>
      <c r="Q21" s="31">
        <f t="shared" si="2"/>
        <v>50</v>
      </c>
      <c r="R21" s="28"/>
      <c r="S21" s="28"/>
      <c r="T21" s="15"/>
      <c r="U21" s="15"/>
      <c r="V21" s="28"/>
      <c r="W21" s="31">
        <f t="shared" si="3"/>
        <v>50</v>
      </c>
      <c r="X21" s="28"/>
      <c r="Y21" s="28"/>
      <c r="Z21" s="28"/>
      <c r="AA21" s="31">
        <f t="shared" si="4"/>
        <v>50</v>
      </c>
      <c r="AB21" s="28"/>
      <c r="AC21" s="28"/>
      <c r="AD21" s="28"/>
      <c r="AE21" s="31">
        <f t="shared" si="5"/>
        <v>50</v>
      </c>
    </row>
    <row r="22" spans="1:34" ht="15.6">
      <c r="C22" s="1"/>
      <c r="D22" s="28" t="s">
        <v>39</v>
      </c>
      <c r="E22" s="16">
        <v>52</v>
      </c>
      <c r="F22" s="1">
        <v>0</v>
      </c>
      <c r="G22" s="1">
        <v>-30</v>
      </c>
      <c r="H22" s="17">
        <f t="shared" si="6"/>
        <v>22</v>
      </c>
      <c r="I22" s="1">
        <v>0</v>
      </c>
      <c r="J22" s="1">
        <v>0</v>
      </c>
      <c r="K22" s="17">
        <f t="shared" si="0"/>
        <v>22</v>
      </c>
      <c r="L22" s="1">
        <v>0</v>
      </c>
      <c r="M22" s="1">
        <v>0</v>
      </c>
      <c r="N22" s="2">
        <f t="shared" si="1"/>
        <v>22</v>
      </c>
      <c r="O22" s="31">
        <v>12.34</v>
      </c>
      <c r="P22" s="28"/>
      <c r="Q22" s="31">
        <f t="shared" si="2"/>
        <v>12.34</v>
      </c>
      <c r="R22" s="28"/>
      <c r="S22" s="28"/>
      <c r="T22" s="15"/>
      <c r="U22" s="15"/>
      <c r="V22" s="28"/>
      <c r="W22" s="31">
        <f t="shared" si="3"/>
        <v>12.34</v>
      </c>
      <c r="X22" s="28"/>
      <c r="Y22" s="28"/>
      <c r="Z22" s="28"/>
      <c r="AA22" s="31">
        <f t="shared" si="4"/>
        <v>12.34</v>
      </c>
      <c r="AB22" s="28"/>
      <c r="AC22" s="28"/>
      <c r="AD22" s="28"/>
      <c r="AE22" s="31">
        <f t="shared" si="5"/>
        <v>12.34</v>
      </c>
    </row>
    <row r="23" spans="1:34" ht="15.6">
      <c r="C23" s="1"/>
      <c r="D23" s="28" t="s">
        <v>40</v>
      </c>
      <c r="E23" s="16"/>
      <c r="H23" s="17"/>
      <c r="K23" s="17"/>
      <c r="N23" s="2"/>
      <c r="O23" s="31"/>
      <c r="P23" s="28"/>
      <c r="Q23" s="31">
        <f t="shared" si="2"/>
        <v>0</v>
      </c>
      <c r="R23" s="28"/>
      <c r="S23" s="28"/>
      <c r="T23" s="28">
        <v>300</v>
      </c>
      <c r="U23" s="15"/>
      <c r="V23" s="28"/>
      <c r="W23" s="31">
        <f t="shared" si="3"/>
        <v>300</v>
      </c>
      <c r="X23" s="28">
        <v>-150</v>
      </c>
      <c r="Y23" s="28"/>
      <c r="Z23" s="28"/>
      <c r="AA23" s="31">
        <f t="shared" si="4"/>
        <v>150</v>
      </c>
      <c r="AB23" s="28">
        <v>-150</v>
      </c>
      <c r="AC23" s="28"/>
      <c r="AD23" s="28"/>
      <c r="AE23" s="31">
        <f t="shared" si="5"/>
        <v>0</v>
      </c>
    </row>
    <row r="24" spans="1:34" ht="15.6">
      <c r="C24" s="1"/>
      <c r="D24" s="28" t="s">
        <v>41</v>
      </c>
      <c r="E24" s="16"/>
      <c r="H24" s="17"/>
      <c r="K24" s="17"/>
      <c r="N24" s="2"/>
      <c r="O24" s="31"/>
      <c r="P24" s="28"/>
      <c r="Q24" s="31">
        <f t="shared" si="2"/>
        <v>0</v>
      </c>
      <c r="R24" s="28"/>
      <c r="S24" s="28"/>
      <c r="T24" s="28"/>
      <c r="U24" s="28">
        <v>500</v>
      </c>
      <c r="V24" s="28"/>
      <c r="W24" s="31">
        <f t="shared" si="3"/>
        <v>500</v>
      </c>
      <c r="X24" s="28"/>
      <c r="Y24" s="28">
        <v>-250</v>
      </c>
      <c r="Z24" s="28"/>
      <c r="AA24" s="31">
        <f t="shared" si="4"/>
        <v>250</v>
      </c>
      <c r="AB24" s="28"/>
      <c r="AC24" s="28">
        <v>-250</v>
      </c>
      <c r="AD24" s="28"/>
      <c r="AE24" s="31">
        <f t="shared" si="5"/>
        <v>0</v>
      </c>
    </row>
    <row r="25" spans="1:34" ht="15.6">
      <c r="C25" s="1"/>
      <c r="D25" s="28" t="s">
        <v>42</v>
      </c>
      <c r="E25" s="18">
        <v>160</v>
      </c>
      <c r="F25" s="19">
        <v>28</v>
      </c>
      <c r="G25" s="19">
        <v>0</v>
      </c>
      <c r="H25" s="20">
        <f t="shared" si="6"/>
        <v>188</v>
      </c>
      <c r="I25" s="19">
        <v>0</v>
      </c>
      <c r="J25" s="19">
        <v>-65.099999999999994</v>
      </c>
      <c r="K25" s="20">
        <f t="shared" si="0"/>
        <v>122.9</v>
      </c>
      <c r="L25" s="19">
        <v>0</v>
      </c>
      <c r="M25" s="19">
        <v>0</v>
      </c>
      <c r="N25" s="21">
        <f t="shared" si="1"/>
        <v>122.9</v>
      </c>
      <c r="O25" s="31">
        <v>123</v>
      </c>
      <c r="P25" s="28">
        <f>-P26+0.5</f>
        <v>0.12000000000000455</v>
      </c>
      <c r="Q25" s="31">
        <f t="shared" si="2"/>
        <v>123.12</v>
      </c>
      <c r="R25" s="28"/>
      <c r="S25" s="28"/>
      <c r="T25" s="15"/>
      <c r="U25" s="15"/>
      <c r="V25" s="28"/>
      <c r="W25" s="31">
        <f t="shared" si="3"/>
        <v>123.12</v>
      </c>
      <c r="X25" s="28"/>
      <c r="Y25" s="28"/>
      <c r="Z25" s="28"/>
      <c r="AA25" s="31">
        <f t="shared" si="4"/>
        <v>123.12</v>
      </c>
      <c r="AB25" s="28"/>
      <c r="AC25" s="28"/>
      <c r="AD25" s="28"/>
      <c r="AE25" s="31">
        <f t="shared" si="5"/>
        <v>123.12</v>
      </c>
    </row>
    <row r="26" spans="1:34" s="22" customFormat="1" ht="15.6">
      <c r="A26" s="1"/>
      <c r="B26" s="1"/>
      <c r="C26" s="1"/>
      <c r="D26" s="28" t="s">
        <v>43</v>
      </c>
      <c r="E26" s="16"/>
      <c r="F26" s="1">
        <v>0</v>
      </c>
      <c r="G26" s="1">
        <v>0</v>
      </c>
      <c r="H26" s="17">
        <f t="shared" si="6"/>
        <v>0</v>
      </c>
      <c r="I26" s="1">
        <v>250</v>
      </c>
      <c r="J26" s="1">
        <v>0</v>
      </c>
      <c r="K26" s="17">
        <f t="shared" si="0"/>
        <v>250</v>
      </c>
      <c r="L26" s="1">
        <v>0</v>
      </c>
      <c r="M26" s="1">
        <v>-234.38</v>
      </c>
      <c r="N26" s="2">
        <f t="shared" si="1"/>
        <v>15.620000000000005</v>
      </c>
      <c r="O26" s="31">
        <v>-0.37999999999999545</v>
      </c>
      <c r="P26" s="28">
        <f>-O26</f>
        <v>0.37999999999999545</v>
      </c>
      <c r="Q26" s="31">
        <f t="shared" si="2"/>
        <v>0</v>
      </c>
      <c r="R26" s="28"/>
      <c r="S26" s="28"/>
      <c r="T26" s="15"/>
      <c r="U26" s="15"/>
      <c r="V26" s="28"/>
      <c r="W26" s="31">
        <f t="shared" si="3"/>
        <v>0</v>
      </c>
      <c r="X26" s="28"/>
      <c r="Y26" s="28"/>
      <c r="Z26" s="28"/>
      <c r="AA26" s="31">
        <f t="shared" si="4"/>
        <v>0</v>
      </c>
      <c r="AB26" s="28"/>
      <c r="AC26" s="28"/>
      <c r="AD26" s="28"/>
      <c r="AE26" s="31">
        <f t="shared" si="5"/>
        <v>0</v>
      </c>
      <c r="AF26" s="3"/>
      <c r="AG26" s="3"/>
      <c r="AH26" s="3"/>
    </row>
    <row r="27" spans="1:34" ht="17.45" customHeight="1" thickBot="1">
      <c r="D27" s="23" t="s">
        <v>44</v>
      </c>
      <c r="E27" s="24">
        <f t="shared" ref="E27:O27" si="7">SUM(E7:E26)</f>
        <v>4980</v>
      </c>
      <c r="F27" s="25">
        <f t="shared" si="7"/>
        <v>4330</v>
      </c>
      <c r="G27" s="25">
        <f t="shared" si="7"/>
        <v>-2049</v>
      </c>
      <c r="H27" s="25">
        <f t="shared" si="7"/>
        <v>7261</v>
      </c>
      <c r="I27" s="25">
        <f t="shared" si="7"/>
        <v>3802.6902600000003</v>
      </c>
      <c r="J27" s="25">
        <f t="shared" si="7"/>
        <v>-3174.2995599999995</v>
      </c>
      <c r="K27" s="25">
        <f t="shared" si="7"/>
        <v>7889.390699999999</v>
      </c>
      <c r="L27" s="25">
        <f t="shared" si="7"/>
        <v>1798.204</v>
      </c>
      <c r="M27" s="25">
        <f t="shared" si="7"/>
        <v>-1675.1599999999999</v>
      </c>
      <c r="N27" s="25">
        <f t="shared" si="7"/>
        <v>8012.4346999999989</v>
      </c>
      <c r="O27" s="32">
        <f t="shared" si="7"/>
        <v>12473.453820000001</v>
      </c>
      <c r="P27" s="23">
        <f t="shared" ref="P27:AE27" si="8">SUM(P7:P26)</f>
        <v>-222.22799999999995</v>
      </c>
      <c r="Q27" s="32">
        <f t="shared" si="8"/>
        <v>12251.22582</v>
      </c>
      <c r="R27" s="23">
        <f t="shared" si="8"/>
        <v>-2689.7780000000002</v>
      </c>
      <c r="S27" s="23">
        <f t="shared" si="8"/>
        <v>-78</v>
      </c>
      <c r="T27" s="23">
        <f t="shared" si="8"/>
        <v>0</v>
      </c>
      <c r="U27" s="23">
        <f t="shared" si="8"/>
        <v>0</v>
      </c>
      <c r="V27" s="23">
        <f t="shared" si="8"/>
        <v>-26</v>
      </c>
      <c r="W27" s="32">
        <f>SUM(W7:W26)</f>
        <v>9457.4478199999994</v>
      </c>
      <c r="X27" s="23">
        <f t="shared" si="8"/>
        <v>-150</v>
      </c>
      <c r="Y27" s="23">
        <f t="shared" ref="Y27" si="9">SUM(Y7:Y26)</f>
        <v>-250</v>
      </c>
      <c r="Z27" s="23">
        <f t="shared" ref="Z27" si="10">SUM(Z7:Z26)</f>
        <v>-500</v>
      </c>
      <c r="AA27" s="32">
        <f t="shared" si="8"/>
        <v>8557.4478199999994</v>
      </c>
      <c r="AB27" s="23">
        <f t="shared" ref="AB27" si="11">SUM(AB7:AB26)</f>
        <v>-150</v>
      </c>
      <c r="AC27" s="23">
        <f t="shared" ref="AC27" si="12">SUM(AC7:AC26)</f>
        <v>-250</v>
      </c>
      <c r="AD27" s="23">
        <f t="shared" ref="AD27" si="13">SUM(AD7:AD26)</f>
        <v>-500</v>
      </c>
      <c r="AE27" s="32">
        <f t="shared" si="8"/>
        <v>7657.4478199999994</v>
      </c>
    </row>
    <row r="28" spans="1:34" ht="19.899999999999999" customHeight="1">
      <c r="D28" s="26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4" ht="16.149999999999999" customHeight="1">
      <c r="W29" s="30">
        <f>SUM(Q27:V27)</f>
        <v>9457.4478199999994</v>
      </c>
      <c r="X29" s="30"/>
      <c r="Y29" s="30"/>
      <c r="Z29" s="30"/>
      <c r="AA29" s="30">
        <f>SUM(W27:Z27)</f>
        <v>8557.4478199999994</v>
      </c>
      <c r="AB29" s="30"/>
      <c r="AC29" s="30"/>
      <c r="AD29" s="30"/>
      <c r="AE29" s="30">
        <f>SUM(AA27:AD27)</f>
        <v>7657.4478199999994</v>
      </c>
    </row>
  </sheetData>
  <mergeCells count="3">
    <mergeCell ref="F4:G4"/>
    <mergeCell ref="I4:J4"/>
    <mergeCell ref="L4:M4"/>
  </mergeCells>
  <printOptions horizontalCentered="1"/>
  <pageMargins left="0.59055118110236227" right="0.47244094488188981" top="0.39370078740157483" bottom="0.78740157480314965" header="0" footer="0.39370078740157483"/>
  <pageSetup paperSize="9" scale="51" firstPageNumber="26" orientation="landscape" useFirstPageNumber="1" r:id="rId1"/>
  <headerFooter alignWithMargins="0">
    <oddHeader>&amp;R&amp;"Arial,Bold"&amp;22Appendix 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97F1C2F6F98445ACA2F05C16BE15AA" ma:contentTypeVersion="3" ma:contentTypeDescription="Create a new document." ma:contentTypeScope="" ma:versionID="6ba7bfe59e1e21dd038e2198d546cd89">
  <xsd:schema xmlns:xsd="http://www.w3.org/2001/XMLSchema" xmlns:xs="http://www.w3.org/2001/XMLSchema" xmlns:p="http://schemas.microsoft.com/office/2006/metadata/properties" xmlns:ns2="fabd0295-6fe6-455d-b3d0-47930fa05df8" targetNamespace="http://schemas.microsoft.com/office/2006/metadata/properties" ma:root="true" ma:fieldsID="8ef86b80cd5edca12fea5c44c2cf8942" ns2:_="">
    <xsd:import namespace="fabd0295-6fe6-455d-b3d0-47930fa05d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bd0295-6fe6-455d-b3d0-47930fa05d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612A4F-1A72-415E-A977-FB89AA324884}"/>
</file>

<file path=customXml/itemProps2.xml><?xml version="1.0" encoding="utf-8"?>
<ds:datastoreItem xmlns:ds="http://schemas.openxmlformats.org/officeDocument/2006/customXml" ds:itemID="{418C9ED6-CE86-4F7E-8EAF-5B6B960D7410}"/>
</file>

<file path=customXml/itemProps3.xml><?xml version="1.0" encoding="utf-8"?>
<ds:datastoreItem xmlns:ds="http://schemas.openxmlformats.org/officeDocument/2006/customXml" ds:itemID="{0374247C-BE9E-4D7E-852D-8E0989C2CC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Gemma-Louise Wells</dc:creator>
  <cp:keywords/>
  <dc:description/>
  <cp:lastModifiedBy>Gemma-Louise Wells</cp:lastModifiedBy>
  <cp:revision/>
  <dcterms:created xsi:type="dcterms:W3CDTF">2025-11-04T12:44:23Z</dcterms:created>
  <dcterms:modified xsi:type="dcterms:W3CDTF">2026-02-10T16:07:08Z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0x0101008097F1C2F6F98445ACA2F05C16BE15AA</vt:lpwstr>
  </property>
</Properties>
</file>