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endlegov-my.sharepoint.com/personal/dean_langton_pendle_gov_uk/Documents/Dean Langton/Budget/2026-27/Reports to Executive/"/>
    </mc:Choice>
  </mc:AlternateContent>
  <xr:revisionPtr revIDLastSave="22" documentId="8_{097A2B73-6AC3-441A-8BE5-13C7F961B3C1}" xr6:coauthVersionLast="47" xr6:coauthVersionMax="47" xr10:uidLastSave="{4FC8FD46-CA7D-45C9-A729-E384CADCFD67}"/>
  <bookViews>
    <workbookView xWindow="-108" yWindow="-108" windowWidth="23256" windowHeight="13896" xr2:uid="{22491A94-35F1-49AB-87A8-EB9F7547D678}"/>
  </bookViews>
  <sheets>
    <sheet name="App D - Scenario Analysis" sheetId="1" r:id="rId1"/>
  </sheets>
  <externalReferences>
    <externalReference r:id="rId2"/>
    <externalReference r:id="rId3"/>
  </externalReferences>
  <definedNames>
    <definedName name="_HRA2">'[2]Workbook Index'!#REF!</definedName>
    <definedName name="_sum2">'[2]Workbook Index'!#REF!</definedName>
    <definedName name="ALPHA">'[2]Workbook Index'!#REF!</definedName>
    <definedName name="ALPHA2">'[2]Workbook Index'!#REF!</definedName>
    <definedName name="ALPHA3">'[2]Workbook Index'!#REF!</definedName>
    <definedName name="Alphabetical">'[2]Workbook Index'!#REF!</definedName>
    <definedName name="Asset">#REF!</definedName>
    <definedName name="Assets">#REF!</definedName>
    <definedName name="BC">#REF!</definedName>
    <definedName name="Building">#REF!</definedName>
    <definedName name="Cap">#REF!</definedName>
    <definedName name="CAPITAL">#REF!</definedName>
    <definedName name="COACH">#REF!</definedName>
    <definedName name="Consult">#REF!</definedName>
    <definedName name="dep">#REF!</definedName>
    <definedName name="Development">#REF!</definedName>
    <definedName name="Earn">#REF!</definedName>
    <definedName name="EMERG">#REF!</definedName>
    <definedName name="EXFUND">#REF!</definedName>
    <definedName name="External">#REF!</definedName>
    <definedName name="FEE">#REF!</definedName>
    <definedName name="GAR">#REF!</definedName>
    <definedName name="Garages">#REF!</definedName>
    <definedName name="HAA">#REF!</definedName>
    <definedName name="HAAA">#REF!</definedName>
    <definedName name="HACK">#REF!</definedName>
    <definedName name="HACT">#REF!</definedName>
    <definedName name="HAssoc">#REF!</definedName>
    <definedName name="HASSOCS">#REF!</definedName>
    <definedName name="Housing">'[2]Workbook Index'!#REF!</definedName>
    <definedName name="HOUSING2">'[2]Workbook Index'!#REF!</definedName>
    <definedName name="IDP">#REF!</definedName>
    <definedName name="Ind">#REF!</definedName>
    <definedName name="INDEST">#REF!</definedName>
    <definedName name="Land">#REF!</definedName>
    <definedName name="LEVI">#REF!</definedName>
    <definedName name="Levies">#REF!</definedName>
    <definedName name="NAMETREES">#REF!</definedName>
    <definedName name="NNDR">#REF!</definedName>
    <definedName name="NNDRCOLL">#REF!</definedName>
    <definedName name="NONFEE">#REF!</definedName>
    <definedName name="page">'[2]Workbook Index'!#REF!</definedName>
    <definedName name="PANDR">'[2]Workbook Index'!#REF!</definedName>
    <definedName name="PANDR2">'[2]Workbook Index'!#REF!</definedName>
    <definedName name="Policy">'[2]Workbook Index'!#REF!</definedName>
    <definedName name="_xlnm.Print_Area" localSheetId="0">'App D - Scenario Analysis'!$J$33:$O$56</definedName>
    <definedName name="PSR">#REF!</definedName>
    <definedName name="PSRG">#REF!</definedName>
    <definedName name="PUB">#REF!</definedName>
    <definedName name="RATS">#REF!</definedName>
    <definedName name="Reg">#REF!</definedName>
    <definedName name="REGEN2">'[2]Workbook Index'!#REF!</definedName>
    <definedName name="Regeneration">'[2]Workbook Index'!#REF!</definedName>
    <definedName name="REGI">#REF!</definedName>
    <definedName name="Rodents">#REF!</definedName>
    <definedName name="SAFETY">#REF!</definedName>
    <definedName name="Service">'[2]Workbook Index'!#REF!</definedName>
    <definedName name="Settle">#REF!</definedName>
    <definedName name="STREES">#REF!</definedName>
    <definedName name="Street">#REF!</definedName>
    <definedName name="sum">'[2]Workbook Index'!#REF!</definedName>
    <definedName name="Summaries">'[2]Workbook Index'!#REF!</definedName>
    <definedName name="Taxis">#REF!</definedName>
    <definedName name="TRADE">#REF!</definedName>
    <definedName name="UNITS">'[2]Workbook Index'!#REF!</definedName>
    <definedName name="units2">'[2]Workbook Index'!#REF!</definedName>
    <definedName name="WARD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I22" i="1"/>
  <c r="H22" i="1"/>
  <c r="G22" i="1"/>
  <c r="E16" i="1"/>
  <c r="I16" i="1" s="1"/>
  <c r="D16" i="1"/>
  <c r="D25" i="1" s="1"/>
  <c r="C16" i="1"/>
  <c r="C25" i="1" s="1"/>
  <c r="C28" i="1" s="1"/>
  <c r="E15" i="1"/>
  <c r="I15" i="1" s="1"/>
  <c r="D15" i="1"/>
  <c r="H15" i="1" s="1"/>
  <c r="C15" i="1"/>
  <c r="G15" i="1" s="1"/>
  <c r="E14" i="1"/>
  <c r="I14" i="1" s="1"/>
  <c r="D14" i="1"/>
  <c r="C14" i="1"/>
  <c r="E12" i="1"/>
  <c r="I12" i="1" s="1"/>
  <c r="I21" i="1" s="1"/>
  <c r="I28" i="1" s="1"/>
  <c r="D12" i="1"/>
  <c r="H12" i="1" s="1"/>
  <c r="H21" i="1" s="1"/>
  <c r="C12" i="1"/>
  <c r="G12" i="1" s="1"/>
  <c r="G21" i="1" s="1"/>
  <c r="I9" i="1"/>
  <c r="H9" i="1"/>
  <c r="G9" i="1"/>
  <c r="E9" i="1"/>
  <c r="N7" i="1" s="1"/>
  <c r="D9" i="1"/>
  <c r="C9" i="1"/>
  <c r="L7" i="1" s="1"/>
  <c r="N4" i="1"/>
  <c r="M4" i="1"/>
  <c r="L4" i="1"/>
  <c r="G16" i="1" l="1"/>
  <c r="H16" i="1"/>
  <c r="G28" i="1"/>
  <c r="H28" i="1"/>
  <c r="C18" i="1"/>
  <c r="D28" i="1"/>
  <c r="D18" i="1"/>
  <c r="D30" i="1" s="1"/>
  <c r="M8" i="1" s="1"/>
  <c r="C30" i="1"/>
  <c r="L8" i="1" s="1"/>
  <c r="M7" i="1"/>
  <c r="I18" i="1"/>
  <c r="I30" i="1" s="1"/>
  <c r="N6" i="1" s="1"/>
  <c r="E24" i="1"/>
  <c r="H14" i="1"/>
  <c r="E18" i="1"/>
  <c r="E25" i="1"/>
  <c r="G14" i="1"/>
  <c r="G18" i="1" s="1"/>
  <c r="G30" i="1" s="1"/>
  <c r="L6" i="1" s="1"/>
  <c r="H18" i="1"/>
  <c r="H30" i="1" s="1"/>
  <c r="M6" i="1" s="1"/>
  <c r="E28" i="1" l="1"/>
  <c r="E30" i="1" s="1"/>
  <c r="N8" i="1" s="1"/>
</calcChain>
</file>

<file path=xl/sharedStrings.xml><?xml version="1.0" encoding="utf-8"?>
<sst xmlns="http://schemas.openxmlformats.org/spreadsheetml/2006/main" count="71" uniqueCount="49">
  <si>
    <t>Worst Case</t>
  </si>
  <si>
    <t>Best Case</t>
  </si>
  <si>
    <t>2026/27</t>
  </si>
  <si>
    <t>2027/28</t>
  </si>
  <si>
    <t>2028/29</t>
  </si>
  <si>
    <t>£000</t>
  </si>
  <si>
    <t>Base Position (Table 1 above)</t>
  </si>
  <si>
    <t>Base Position</t>
  </si>
  <si>
    <t>Exclude</t>
  </si>
  <si>
    <t>Fair Funding Base Position</t>
  </si>
  <si>
    <t>Housing Benefit Subsidy</t>
  </si>
  <si>
    <t>Investment Income</t>
  </si>
  <si>
    <t>Waste Transfer Costs</t>
  </si>
  <si>
    <t>Extended Producer Responsibility</t>
  </si>
  <si>
    <t>Include</t>
  </si>
  <si>
    <t>Fair Funding without Social Care Grants</t>
  </si>
  <si>
    <t>Scenario Analysis - Assumptions for Worst/Base/Best Case Position</t>
  </si>
  <si>
    <t>Variable</t>
  </si>
  <si>
    <t>Worst</t>
  </si>
  <si>
    <t>Base</t>
  </si>
  <si>
    <t>Best</t>
  </si>
  <si>
    <t>Fair Funding excludes Social Care Grants Rolled In</t>
  </si>
  <si>
    <t>£8.021m in 2026/27</t>
  </si>
  <si>
    <t>£8.664m in 2026/27</t>
  </si>
  <si>
    <t>£7.344m in 2027/28</t>
  </si>
  <si>
    <t>£8.630m in 2027/28</t>
  </si>
  <si>
    <t>£6.737m in 2028/29</t>
  </si>
  <si>
    <t>£8.667m in 2028/29</t>
  </si>
  <si>
    <t>Housing Benefit Subsidy Additional Costs</t>
  </si>
  <si>
    <t>£700k</t>
  </si>
  <si>
    <t>£400k</t>
  </si>
  <si>
    <t>Investment Income - variation in returns</t>
  </si>
  <si>
    <t>£500k in 2026/27</t>
  </si>
  <si>
    <t>£750k in 2026/27</t>
  </si>
  <si>
    <t>£950k in 2026/27</t>
  </si>
  <si>
    <t>£300k in 2027/28</t>
  </si>
  <si>
    <t>£429k in 2027/28</t>
  </si>
  <si>
    <t>£700k in 2027/28</t>
  </si>
  <si>
    <t>£250k in 2028/29</t>
  </si>
  <si>
    <t>£374k in 2028/29</t>
  </si>
  <si>
    <t>£500k in 2028/29</t>
  </si>
  <si>
    <t>£2.6m</t>
  </si>
  <si>
    <t>£560k</t>
  </si>
  <si>
    <t>-</t>
  </si>
  <si>
    <t>Extended Producer Responsibility Income</t>
  </si>
  <si>
    <t>£842k</t>
  </si>
  <si>
    <t>New Burdens Funding for Food Waste</t>
  </si>
  <si>
    <t>£1.6m</t>
  </si>
  <si>
    <t>£1.3m (80% funding)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</si>
</sst>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#,##0;[Red]\(#,##0\);&quot;-&quot;???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FFFF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i/>
      <sz val="10"/>
      <name val="Arial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F5496"/>
        <bgColor rgb="FF000000"/>
      </patternFill>
    </fill>
    <fill>
      <patternFill patternType="solid">
        <fgColor rgb="FF0070C0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6" fontId="4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2" fillId="0" borderId="0" xfId="0" quotePrefix="1" applyFont="1" applyAlignment="1">
      <alignment horizontal="center"/>
    </xf>
    <xf numFmtId="0" fontId="2" fillId="0" borderId="0" xfId="0" applyFont="1"/>
    <xf numFmtId="164" fontId="0" fillId="0" borderId="0" xfId="0" applyNumberFormat="1"/>
    <xf numFmtId="0" fontId="6" fillId="0" borderId="0" xfId="0" applyFont="1"/>
    <xf numFmtId="0" fontId="1" fillId="0" borderId="0" xfId="0" applyFont="1"/>
    <xf numFmtId="164" fontId="0" fillId="0" borderId="6" xfId="0" applyNumberFormat="1" applyBorder="1"/>
    <xf numFmtId="164" fontId="2" fillId="0" borderId="6" xfId="0" applyNumberFormat="1" applyFont="1" applyBorder="1"/>
    <xf numFmtId="164" fontId="2" fillId="0" borderId="0" xfId="0" applyNumberFormat="1" applyFont="1"/>
    <xf numFmtId="0" fontId="7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6" fontId="8" fillId="0" borderId="3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ndlegov-my.sharepoint.com/personal/dean_langton_pendle_gov_uk/Documents/Dean%20Langton/Budget/2026-27/Medium%20Term%20Financial%20Plan/Budget%20Model%20-%20GF%20-%202025-29v.4.xlsx" TargetMode="External"/><Relationship Id="rId1" Type="http://schemas.openxmlformats.org/officeDocument/2006/relationships/externalLinkPath" Target="/personal/dean_langton_pendle_gov_uk/Documents/Dean%20Langton/Budget/2026-27/Medium%20Term%20Financial%20Plan/Budget%20Model%20-%20GF%20-%202025-29v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avenpdc\Finance\ACCOUNTS\Dean\Revenue%20Budgets\Revenue%20Budget%20Monitoring\2001-02\Committee%20Budget%20Monitoring\to%2031st%20January\Budget%20Monitoring%20Spreadsheets%20and%20Reports\Summary%20to%2031st%20Janu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s"/>
      <sheetName val="Outstanding Items"/>
      <sheetName val="Financial Year"/>
      <sheetName val="Data"/>
      <sheetName val="NNDR1"/>
      <sheetName val="Pivot Data"/>
      <sheetName val="FFR Comparison"/>
      <sheetName val="Scenario Analysis"/>
      <sheetName val="Funding Statement"/>
      <sheetName val="Change in Funding"/>
      <sheetName val="Net Cost of Services"/>
      <sheetName val="YonY Movement (Balanced Budget)"/>
      <sheetName val="Changes in Budget"/>
      <sheetName val="Simple Summary"/>
      <sheetName val="Simple Summary £000"/>
      <sheetName val="Sheet5"/>
      <sheetName val="GF Summary (Departments)"/>
      <sheetName val="GF Summary (Services)"/>
      <sheetName val="Summary GF Proper"/>
      <sheetName val="£2m Reduction"/>
      <sheetName val="Scenario 1"/>
      <sheetName val="Discretionary Spend"/>
      <sheetName val="Savings Required"/>
      <sheetName val="Funding Statement - For Report"/>
      <sheetName val="10 Year Summary (2)"/>
      <sheetName val="Scenario 2"/>
      <sheetName val="Scenario 3"/>
      <sheetName val="Scenario 4"/>
      <sheetName val="Sheet1"/>
      <sheetName val="Cost Centre Comparison"/>
      <sheetName val="Council Tax Yield"/>
      <sheetName val="Sheet3"/>
      <sheetName val="Sheet2"/>
      <sheetName val="Savings 2014-16"/>
      <sheetName val="Savings 2014-16 - Revised"/>
      <sheetName val="Savings 2014-16 - Management Te"/>
      <sheetName val="Controllable Budgets - Detail"/>
      <sheetName val="Stat, Disc, Fixed"/>
      <sheetName val="Key"/>
      <sheetName val="Checks No 1"/>
      <sheetName val="10 Yr Inc and Exp Model"/>
      <sheetName val="10Yr Plan REAL CASE"/>
      <sheetName val="10Yr Plan REAL CASE (2)"/>
      <sheetName val="10YrSum-Worst Case"/>
      <sheetName val="Scenarios2 - Grant-3%"/>
      <sheetName val="Scenarios2 - Grant-4%"/>
      <sheetName val="Scenarios2 - Grant-5%"/>
      <sheetName val="Year on Year Movements"/>
      <sheetName val="YonY Movement(NEXP) - UPDATED"/>
      <sheetName val="10Yr Plan Good Case"/>
      <sheetName val="10Yr Plan Best Case"/>
      <sheetName val="Chart1"/>
      <sheetName val="10YrSum-Worst Case - Transition"/>
      <sheetName val="Reconciliation to TM"/>
      <sheetName val="Area Committees"/>
      <sheetName val="RCCO"/>
      <sheetName val="MRP"/>
      <sheetName val="Interest Charges"/>
      <sheetName val="Investment Income"/>
      <sheetName val="Repayments of Principal"/>
      <sheetName val="New Homes Bonus"/>
      <sheetName val="Local Council Tax Support Grant"/>
      <sheetName val="Covid-19 General Grant"/>
      <sheetName val="Lower Tier Services Grant"/>
      <sheetName val="Recovery Fund"/>
      <sheetName val="RSG and NNDR"/>
      <sheetName val="Business Rates s31 Grant &amp; Levy"/>
      <sheetName val="C Tax Freeze Grant"/>
      <sheetName val="Efficiency Support"/>
      <sheetName val="Contingencies"/>
      <sheetName val="Partnership Contribution"/>
      <sheetName val="VAT Shelter Savings"/>
      <sheetName val="Housing Stock Transfer"/>
      <sheetName val="Performance Reward Grant"/>
      <sheetName val="Use of Balances"/>
      <sheetName val="Use of Reserves"/>
      <sheetName val="Budget Adjustments"/>
      <sheetName val="Directorate"/>
      <sheetName val="Directorate SA"/>
      <sheetName val="Policy and Commissioning"/>
      <sheetName val="Community Based Projects"/>
      <sheetName val="Learning and Development"/>
      <sheetName val="Commissioned Projects"/>
      <sheetName val="Pendle Women's Refuge"/>
      <sheetName val="Pol and Com Service Area"/>
      <sheetName val="Financial Services"/>
      <sheetName val="Subscriptions"/>
      <sheetName val="Donations"/>
      <sheetName val="Financial Services Costs"/>
      <sheetName val="Additional Allowances"/>
      <sheetName val="Drainage Board"/>
      <sheetName val="Parish Councils"/>
      <sheetName val="Insurances"/>
      <sheetName val="Pendle Leisure"/>
      <sheetName val="Central Telephones"/>
      <sheetName val="Contact Centre"/>
      <sheetName val="Corporate Management "/>
      <sheetName val="Service Area Holding Account"/>
      <sheetName val="FinServ SA"/>
      <sheetName val="Democratic and Legal Services"/>
      <sheetName val="Mayoralty and Member Services"/>
      <sheetName val="Registration of Electors"/>
      <sheetName val="Council Elections"/>
      <sheetName val="Local Land Charges"/>
      <sheetName val="TownTwin&amp;Civic Expenses"/>
      <sheetName val="Print Unit"/>
      <sheetName val="B&amp;W Area Committe"/>
      <sheetName val="Colne Area Committee"/>
      <sheetName val="Nelson and Brierfield Committee"/>
      <sheetName val="West Craven Area Committee"/>
      <sheetName val="Dem&amp;Legal SA"/>
      <sheetName val="Planning &amp; Building Control"/>
      <sheetName val="Building Control"/>
      <sheetName val="Development Control"/>
      <sheetName val="Planning Policy"/>
      <sheetName val="Gen Env Enhn"/>
      <sheetName val="Licencing"/>
      <sheetName val="Taxi Licencing"/>
      <sheetName val="Planning and BC Service Area"/>
      <sheetName val="Operational Services"/>
      <sheetName val="Street Cleansing"/>
      <sheetName val="Waste Collection - Domestic"/>
      <sheetName val="Waste Collection - Trade"/>
      <sheetName val="Recycling"/>
      <sheetName val="All Waste"/>
      <sheetName val="Social Community Centres"/>
      <sheetName val="Emergency Planning"/>
      <sheetName val="Depot"/>
      <sheetName val="Parks"/>
      <sheetName val="Open Spaces "/>
      <sheetName val="Playgrounds"/>
      <sheetName val="Picnic Sites"/>
      <sheetName val="Playing Fields"/>
      <sheetName val="Parks Games"/>
      <sheetName val="Cemeteries"/>
      <sheetName val="Landscape Maintenance"/>
      <sheetName val="Enforcement Team"/>
      <sheetName val="Countryside Access"/>
      <sheetName val="Cleansing Operations"/>
      <sheetName val="Operational Services SA"/>
      <sheetName val="Property and Engineering"/>
      <sheetName val="Administrative Buildings"/>
      <sheetName val="Estate and Properties"/>
      <sheetName val="Markets"/>
      <sheetName val="Industrial Estates"/>
      <sheetName val="Private Street Works"/>
      <sheetName val="District Highways"/>
      <sheetName val="Residual Highways"/>
      <sheetName val="Car Parking"/>
      <sheetName val="Route Subsidies"/>
      <sheetName val="Passenger Shelters"/>
      <sheetName val="Bus Station"/>
      <sheetName val="Land Drainage - Non Agency"/>
      <sheetName val="Cycleways"/>
      <sheetName val="Reclamation"/>
      <sheetName val="Town Centres"/>
      <sheetName val="Prop and Eng Service Area"/>
      <sheetName val="Economic Growth"/>
      <sheetName val="Tourism"/>
      <sheetName val="Development and Promotions"/>
      <sheetName val="Economic Growth Service Area"/>
      <sheetName val="Housing and Env Health"/>
      <sheetName val="Homelessness"/>
      <sheetName val="Pest Control"/>
      <sheetName val="Residential"/>
      <sheetName val="Tourism Management"/>
      <sheetName val="Commercial"/>
      <sheetName val="Food Hygiene"/>
      <sheetName val="Noise Control"/>
      <sheetName val="Occupational Health"/>
      <sheetName val="Public Health"/>
      <sheetName val="Housing and Env Health SA"/>
      <sheetName val="Decorations"/>
      <sheetName val="Christmas Events - Ops"/>
      <sheetName val="Insurance"/>
      <sheetName val="Liberata Services"/>
      <sheetName val="Employment Schemes"/>
      <sheetName val="Other Employees Issues"/>
      <sheetName val="HR Service Area"/>
      <sheetName val="IT Service Area"/>
      <sheetName val="NNDR Cost of Collection"/>
      <sheetName val="Council Tax Cost of Collection"/>
      <sheetName val="Council Tax Support"/>
      <sheetName val="Rent Allowances"/>
      <sheetName val="Housing Advances"/>
      <sheetName val="Customer Services Service Area"/>
      <sheetName val="Treasury Service Area"/>
      <sheetName val="Service Units"/>
      <sheetName val="Internal Recharge - Central Adm"/>
      <sheetName val="Salaries"/>
      <sheetName val="Sals per Int Mkt Model"/>
      <sheetName val="AMRA (inc Capital Charges)"/>
      <sheetName val="AMRA (inc Capital Charges) (2)"/>
      <sheetName val="Admin Buildings"/>
      <sheetName val="Contracts"/>
      <sheetName val="External Funding Income"/>
      <sheetName val="Other Inflation"/>
      <sheetName val="BB SUMMARY"/>
      <sheetName val="Sheet4"/>
      <sheetName val="Fees and Charges"/>
      <sheetName val="Internal Recharge - Computer"/>
      <sheetName val="Salary Estimates"/>
      <sheetName val="Salaries Download"/>
      <sheetName val="Wages Download"/>
      <sheetName val="Salaries Summary"/>
    </sheetNames>
    <sheetDataSet>
      <sheetData sheetId="0"/>
      <sheetData sheetId="1"/>
      <sheetData sheetId="2">
        <row r="16">
          <cell r="G16" t="str">
            <v>2026/27</v>
          </cell>
        </row>
        <row r="17">
          <cell r="G17" t="str">
            <v>2027/28</v>
          </cell>
        </row>
        <row r="18">
          <cell r="G18" t="str">
            <v>2028/29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E10">
            <v>-7062840</v>
          </cell>
          <cell r="F10">
            <v>-7029160</v>
          </cell>
          <cell r="G10">
            <v>-7065520</v>
          </cell>
        </row>
        <row r="12">
          <cell r="E12">
            <v>-1601290</v>
          </cell>
          <cell r="F12">
            <v>-1601290</v>
          </cell>
          <cell r="G12">
            <v>-1601290</v>
          </cell>
        </row>
        <row r="40">
          <cell r="E40">
            <v>-750000</v>
          </cell>
          <cell r="F40">
            <v>-429290</v>
          </cell>
          <cell r="G40">
            <v>-374290</v>
          </cell>
        </row>
        <row r="77">
          <cell r="E77">
            <v>1491460</v>
          </cell>
          <cell r="F77">
            <v>2720740</v>
          </cell>
          <cell r="G77">
            <v>3042560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37">
          <cell r="E37">
            <v>560000</v>
          </cell>
          <cell r="F37">
            <v>576800</v>
          </cell>
          <cell r="G37">
            <v>594100</v>
          </cell>
        </row>
      </sheetData>
      <sheetData sheetId="122"/>
      <sheetData sheetId="123">
        <row r="60">
          <cell r="E60">
            <v>400000</v>
          </cell>
          <cell r="F60">
            <v>400000</v>
          </cell>
          <cell r="G60">
            <v>400000</v>
          </cell>
        </row>
      </sheetData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Yr"/>
      <sheetName val="Main Menu"/>
      <sheetName val="Workbook Index"/>
      <sheetName val="Print Options"/>
      <sheetName val="Period"/>
      <sheetName val="Budget Managers"/>
      <sheetName val="For Committee Report"/>
      <sheetName val="Comparison to Prev Period"/>
      <sheetName val="Budget Monitoring Summary"/>
      <sheetName val="Overall Summary"/>
      <sheetName val="Overall Summary (Comparison)"/>
      <sheetName val="Overall Summary(Revised) "/>
      <sheetName val="Overall Detail"/>
      <sheetName val="Budget Manager Summary"/>
      <sheetName val="Budget Manager Summary-HoS"/>
      <sheetName val="Heads of Service Summary"/>
      <sheetName val="Variance Analysis"/>
      <sheetName val="Chief Executive"/>
      <sheetName val="Head of Legal and Dem"/>
      <sheetName val="Head of Human Resources"/>
      <sheetName val="Head of Finance"/>
      <sheetName val="Head of Operational Services"/>
      <sheetName val="Head of IT"/>
      <sheetName val="Head of Planning"/>
      <sheetName val="Head of Housing"/>
      <sheetName val="Head of Econ Dev"/>
      <sheetName val="Corp Mangmnt "/>
      <sheetName val="Capital Financing"/>
      <sheetName val="Property Reserve"/>
      <sheetName val="Alan Atkins"/>
      <sheetName val="Andrew Mackay"/>
      <sheetName val="Sharon Taylor"/>
      <sheetName val="Sen Econ Dev Officer"/>
      <sheetName val="Colin Iveson"/>
      <sheetName val="Dave Wood"/>
      <sheetName val="David Allison"/>
      <sheetName val="Dean Langton"/>
      <sheetName val="Denise Thompson"/>
      <sheetName val="Duncan Hartley"/>
      <sheetName val="Greg Robinson"/>
      <sheetName val="Howard Bradley"/>
      <sheetName val="Jonathan Kerr"/>
      <sheetName val="Joanne Szostak"/>
      <sheetName val="Policy Officer"/>
      <sheetName val="Karl Tattam"/>
      <sheetName val="Ken Robinson"/>
      <sheetName val="Lindsey Quinn"/>
      <sheetName val="Mary Gosden"/>
      <sheetName val="Matthew Collins"/>
      <sheetName val="Property Manager"/>
      <sheetName val="Michael Brown"/>
      <sheetName val="Michael Hewson"/>
      <sheetName val="Michael Turnball"/>
      <sheetName val="Miles Walton"/>
      <sheetName val="Neil Holmes"/>
      <sheetName val="Neville Allan"/>
      <sheetName val="Paul Ellis"/>
      <sheetName val="Rachel Mann"/>
      <sheetName val="Sian Watson"/>
      <sheetName val="Stephen Pratt"/>
      <sheetName val="Sue Barker"/>
      <sheetName val="Sue Laycock"/>
      <sheetName val="Trish Gray"/>
      <sheetName val="Val Mason"/>
      <sheetName val="Vince Gree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A55D-3B6B-4C7F-B3A1-C0802E12164F}">
  <sheetPr>
    <pageSetUpPr fitToPage="1"/>
  </sheetPr>
  <dimension ref="B1:N54"/>
  <sheetViews>
    <sheetView tabSelected="1" topLeftCell="J33" zoomScale="89" zoomScaleNormal="89" workbookViewId="0">
      <selection activeCell="S48" sqref="S48"/>
    </sheetView>
  </sheetViews>
  <sheetFormatPr defaultRowHeight="13.2" x14ac:dyDescent="0.25"/>
  <cols>
    <col min="1" max="1" width="0" hidden="1" customWidth="1"/>
    <col min="2" max="2" width="34.109375" hidden="1" customWidth="1"/>
    <col min="3" max="5" width="10.44140625" hidden="1" customWidth="1"/>
    <col min="6" max="6" width="0" hidden="1" customWidth="1"/>
    <col min="7" max="9" width="11.44140625" hidden="1" customWidth="1"/>
    <col min="10" max="10" width="4.5546875" customWidth="1"/>
    <col min="11" max="11" width="41.77734375" customWidth="1"/>
    <col min="12" max="12" width="19.44140625" customWidth="1"/>
    <col min="13" max="13" width="18.77734375" customWidth="1"/>
    <col min="14" max="14" width="19.21875" customWidth="1"/>
  </cols>
  <sheetData>
    <row r="1" spans="2:14" hidden="1" x14ac:dyDescent="0.25"/>
    <row r="2" spans="2:14" hidden="1" x14ac:dyDescent="0.25"/>
    <row r="3" spans="2:14" ht="13.8" hidden="1" thickBot="1" x14ac:dyDescent="0.3"/>
    <row r="4" spans="2:14" ht="12" hidden="1" customHeight="1" x14ac:dyDescent="0.25">
      <c r="C4" s="1" t="s">
        <v>0</v>
      </c>
      <c r="D4" s="1"/>
      <c r="E4" s="1"/>
      <c r="G4" s="1" t="s">
        <v>1</v>
      </c>
      <c r="H4" s="1"/>
      <c r="I4" s="1"/>
      <c r="K4" s="2"/>
      <c r="L4" s="3" t="str">
        <f>'[1]Financial Year'!G16</f>
        <v>2026/27</v>
      </c>
      <c r="M4" s="3" t="str">
        <f>'[1]Financial Year'!G17</f>
        <v>2027/28</v>
      </c>
      <c r="N4" s="3" t="str">
        <f>'[1]Financial Year'!G18</f>
        <v>2028/29</v>
      </c>
    </row>
    <row r="5" spans="2:14" ht="12" hidden="1" customHeight="1" thickBot="1" x14ac:dyDescent="0.3">
      <c r="C5" s="4" t="s">
        <v>2</v>
      </c>
      <c r="D5" s="4" t="s">
        <v>3</v>
      </c>
      <c r="E5" s="4" t="s">
        <v>4</v>
      </c>
      <c r="G5" s="4" t="s">
        <v>2</v>
      </c>
      <c r="H5" s="4" t="s">
        <v>3</v>
      </c>
      <c r="I5" s="4" t="s">
        <v>4</v>
      </c>
      <c r="K5" s="5"/>
      <c r="L5" s="6">
        <v>0</v>
      </c>
      <c r="M5" s="6">
        <v>0</v>
      </c>
      <c r="N5" s="6">
        <v>0</v>
      </c>
    </row>
    <row r="6" spans="2:14" ht="12" hidden="1" customHeight="1" thickBot="1" x14ac:dyDescent="0.3">
      <c r="K6" s="7" t="s">
        <v>1</v>
      </c>
      <c r="L6" s="8">
        <f>G30/1000</f>
        <v>289.45999999999998</v>
      </c>
      <c r="M6" s="8">
        <f t="shared" ref="M6:N6" si="0">H30/1000</f>
        <v>1431.23</v>
      </c>
      <c r="N6" s="8">
        <f t="shared" si="0"/>
        <v>1880.75</v>
      </c>
    </row>
    <row r="7" spans="2:14" ht="12" hidden="1" customHeight="1" thickBot="1" x14ac:dyDescent="0.3">
      <c r="C7" s="9" t="s">
        <v>5</v>
      </c>
      <c r="D7" s="9" t="s">
        <v>5</v>
      </c>
      <c r="E7" s="9" t="s">
        <v>5</v>
      </c>
      <c r="F7" s="10"/>
      <c r="G7" s="9" t="s">
        <v>5</v>
      </c>
      <c r="H7" s="9" t="s">
        <v>5</v>
      </c>
      <c r="I7" s="9" t="s">
        <v>5</v>
      </c>
      <c r="K7" s="7" t="s">
        <v>6</v>
      </c>
      <c r="L7" s="8">
        <f>C9/1000</f>
        <v>1491.46</v>
      </c>
      <c r="M7" s="8">
        <f t="shared" ref="M7:N7" si="1">D9/1000</f>
        <v>2720.74</v>
      </c>
      <c r="N7" s="8">
        <f t="shared" si="1"/>
        <v>3042.56</v>
      </c>
    </row>
    <row r="8" spans="2:14" ht="12" hidden="1" customHeight="1" thickBot="1" x14ac:dyDescent="0.3">
      <c r="C8" s="9"/>
      <c r="D8" s="9"/>
      <c r="E8" s="9"/>
      <c r="F8" s="10"/>
      <c r="G8" s="9"/>
      <c r="H8" s="9"/>
      <c r="I8" s="9"/>
      <c r="K8" s="7" t="s">
        <v>0</v>
      </c>
      <c r="L8" s="8">
        <f>C30/1000</f>
        <v>4724.6293213911404</v>
      </c>
      <c r="M8" s="8">
        <f t="shared" ref="M8:N8" si="2">D30/1000</f>
        <v>6459.5551811762198</v>
      </c>
      <c r="N8" s="8">
        <f t="shared" si="2"/>
        <v>7402.2453263322896</v>
      </c>
    </row>
    <row r="9" spans="2:14" ht="14.4" hidden="1" customHeight="1" x14ac:dyDescent="0.25">
      <c r="B9" t="s">
        <v>7</v>
      </c>
      <c r="C9" s="11">
        <f>'[1]Funding Statement'!E77</f>
        <v>1491460</v>
      </c>
      <c r="D9" s="11">
        <f>'[1]Funding Statement'!F77</f>
        <v>2720740</v>
      </c>
      <c r="E9" s="11">
        <f>'[1]Funding Statement'!G77</f>
        <v>3042560</v>
      </c>
      <c r="F9" s="11"/>
      <c r="G9" s="11">
        <f>'[1]Funding Statement'!E77</f>
        <v>1491460</v>
      </c>
      <c r="H9" s="11">
        <f>'[1]Funding Statement'!F77</f>
        <v>2720740</v>
      </c>
      <c r="I9" s="11">
        <f>'[1]Funding Statement'!G77</f>
        <v>3042560</v>
      </c>
    </row>
    <row r="10" spans="2:14" hidden="1" x14ac:dyDescent="0.25">
      <c r="C10" s="11"/>
      <c r="D10" s="11"/>
      <c r="E10" s="11"/>
      <c r="F10" s="11"/>
      <c r="G10" s="11"/>
      <c r="H10" s="11"/>
      <c r="I10" s="11"/>
    </row>
    <row r="11" spans="2:14" hidden="1" x14ac:dyDescent="0.25">
      <c r="B11" s="12" t="s">
        <v>8</v>
      </c>
      <c r="C11" s="11"/>
      <c r="D11" s="11"/>
      <c r="E11" s="11"/>
      <c r="F11" s="11"/>
      <c r="G11" s="11"/>
      <c r="H11" s="11"/>
      <c r="I11" s="11"/>
    </row>
    <row r="12" spans="2:14" hidden="1" x14ac:dyDescent="0.25">
      <c r="B12" t="s">
        <v>9</v>
      </c>
      <c r="C12" s="11">
        <f>-('[1]Funding Statement'!E10+'[1]Funding Statement'!E12)</f>
        <v>8664130</v>
      </c>
      <c r="D12" s="11">
        <f>-('[1]Funding Statement'!F10+'[1]Funding Statement'!F12)</f>
        <v>8630450</v>
      </c>
      <c r="E12" s="11">
        <f>-('[1]Funding Statement'!G10+'[1]Funding Statement'!G12)</f>
        <v>8666810</v>
      </c>
      <c r="F12" s="11"/>
      <c r="G12" s="11">
        <f>C12</f>
        <v>8664130</v>
      </c>
      <c r="H12" s="11">
        <f t="shared" ref="H12:I12" si="3">D12</f>
        <v>8630450</v>
      </c>
      <c r="I12" s="11">
        <f t="shared" si="3"/>
        <v>8666810</v>
      </c>
    </row>
    <row r="13" spans="2:14" hidden="1" x14ac:dyDescent="0.25">
      <c r="B13" s="13" t="s">
        <v>10</v>
      </c>
      <c r="C13" s="11">
        <v>-400000</v>
      </c>
      <c r="D13" s="11">
        <v>-400000</v>
      </c>
      <c r="E13" s="11">
        <v>-400000</v>
      </c>
      <c r="F13" s="11"/>
      <c r="G13" s="11">
        <v>-400000</v>
      </c>
      <c r="H13" s="11">
        <v>-400000</v>
      </c>
      <c r="I13" s="11">
        <v>-400000</v>
      </c>
    </row>
    <row r="14" spans="2:14" hidden="1" x14ac:dyDescent="0.25">
      <c r="B14" s="13" t="s">
        <v>11</v>
      </c>
      <c r="C14" s="11">
        <f>-'[1]Funding Statement'!E40</f>
        <v>750000</v>
      </c>
      <c r="D14" s="11">
        <f>-'[1]Funding Statement'!F40</f>
        <v>429290</v>
      </c>
      <c r="E14" s="11">
        <f>-'[1]Funding Statement'!G40</f>
        <v>374290</v>
      </c>
      <c r="F14" s="11"/>
      <c r="G14" s="11">
        <f>C14</f>
        <v>750000</v>
      </c>
      <c r="H14" s="11">
        <f t="shared" ref="H14:I16" si="4">D14</f>
        <v>429290</v>
      </c>
      <c r="I14" s="11">
        <f t="shared" si="4"/>
        <v>374290</v>
      </c>
    </row>
    <row r="15" spans="2:14" hidden="1" x14ac:dyDescent="0.25">
      <c r="B15" s="13" t="s">
        <v>12</v>
      </c>
      <c r="C15" s="11">
        <f>-'[1]Waste Collection - Domestic'!E37</f>
        <v>-560000</v>
      </c>
      <c r="D15" s="11">
        <f>-'[1]Waste Collection - Domestic'!F37</f>
        <v>-576800</v>
      </c>
      <c r="E15" s="11">
        <f>-'[1]Waste Collection - Domestic'!G37</f>
        <v>-594100</v>
      </c>
      <c r="F15" s="11"/>
      <c r="G15" s="11">
        <f>C15</f>
        <v>-560000</v>
      </c>
      <c r="H15" s="11">
        <f t="shared" si="4"/>
        <v>-576800</v>
      </c>
      <c r="I15" s="11">
        <f t="shared" si="4"/>
        <v>-594100</v>
      </c>
    </row>
    <row r="16" spans="2:14" hidden="1" x14ac:dyDescent="0.25">
      <c r="B16" s="13" t="s">
        <v>13</v>
      </c>
      <c r="C16" s="11">
        <f>[1]Recycling!E60</f>
        <v>400000</v>
      </c>
      <c r="D16" s="11">
        <f>[1]Recycling!F60</f>
        <v>400000</v>
      </c>
      <c r="E16" s="11">
        <f>[1]Recycling!G60</f>
        <v>400000</v>
      </c>
      <c r="F16" s="11"/>
      <c r="G16" s="11">
        <f>C16</f>
        <v>400000</v>
      </c>
      <c r="H16" s="11">
        <f t="shared" si="4"/>
        <v>400000</v>
      </c>
      <c r="I16" s="11">
        <f t="shared" si="4"/>
        <v>400000</v>
      </c>
    </row>
    <row r="17" spans="2:9" hidden="1" x14ac:dyDescent="0.25">
      <c r="B17" s="13"/>
      <c r="C17" s="11"/>
      <c r="D17" s="11"/>
      <c r="E17" s="11"/>
      <c r="F17" s="11"/>
      <c r="G17" s="11"/>
      <c r="H17" s="11"/>
      <c r="I17" s="11"/>
    </row>
    <row r="18" spans="2:9" hidden="1" x14ac:dyDescent="0.25">
      <c r="C18" s="14">
        <f>SUM(C12:C17)</f>
        <v>8854130</v>
      </c>
      <c r="D18" s="14">
        <f>SUM(D12:D17)</f>
        <v>8482940</v>
      </c>
      <c r="E18" s="14">
        <f>SUM(E12:E17)</f>
        <v>8447000</v>
      </c>
      <c r="F18" s="11"/>
      <c r="G18" s="14">
        <f>SUM(G12:G17)</f>
        <v>8854130</v>
      </c>
      <c r="H18" s="14">
        <f>SUM(H12:H17)</f>
        <v>8482940</v>
      </c>
      <c r="I18" s="14">
        <f>SUM(I12:I17)</f>
        <v>8447000</v>
      </c>
    </row>
    <row r="19" spans="2:9" hidden="1" x14ac:dyDescent="0.25">
      <c r="C19" s="11"/>
      <c r="D19" s="11"/>
      <c r="E19" s="11"/>
      <c r="F19" s="11"/>
      <c r="G19" s="11"/>
      <c r="H19" s="11"/>
      <c r="I19" s="11"/>
    </row>
    <row r="20" spans="2:9" hidden="1" x14ac:dyDescent="0.25">
      <c r="B20" s="10" t="s">
        <v>14</v>
      </c>
      <c r="C20" s="11"/>
      <c r="D20" s="11"/>
      <c r="E20" s="11"/>
      <c r="F20" s="11"/>
      <c r="G20" s="11"/>
      <c r="H20" s="11"/>
      <c r="I20" s="11"/>
    </row>
    <row r="21" spans="2:9" hidden="1" x14ac:dyDescent="0.25">
      <c r="B21" t="s">
        <v>15</v>
      </c>
      <c r="C21" s="11">
        <v>-8020960.6786088599</v>
      </c>
      <c r="D21" s="11">
        <v>-7344124.8188237799</v>
      </c>
      <c r="E21" s="11">
        <v>-6737314.6736677103</v>
      </c>
      <c r="F21" s="11"/>
      <c r="G21" s="11">
        <f>-G12</f>
        <v>-8664130</v>
      </c>
      <c r="H21" s="11">
        <f>-H12</f>
        <v>-8630450</v>
      </c>
      <c r="I21" s="11">
        <f>-I12</f>
        <v>-8666810</v>
      </c>
    </row>
    <row r="22" spans="2:9" hidden="1" x14ac:dyDescent="0.25">
      <c r="B22" s="13" t="s">
        <v>10</v>
      </c>
      <c r="C22" s="11">
        <v>700000</v>
      </c>
      <c r="D22" s="11">
        <v>700000</v>
      </c>
      <c r="E22" s="11">
        <v>700000</v>
      </c>
      <c r="F22" s="11"/>
      <c r="G22" s="11">
        <f>-G13</f>
        <v>400000</v>
      </c>
      <c r="H22" s="11">
        <f t="shared" ref="H22:I22" si="5">-H13</f>
        <v>400000</v>
      </c>
      <c r="I22" s="11">
        <f t="shared" si="5"/>
        <v>400000</v>
      </c>
    </row>
    <row r="23" spans="2:9" hidden="1" x14ac:dyDescent="0.25">
      <c r="B23" s="13" t="s">
        <v>11</v>
      </c>
      <c r="C23" s="11">
        <v>-500000</v>
      </c>
      <c r="D23" s="11">
        <v>-300000</v>
      </c>
      <c r="E23" s="11">
        <v>-250000</v>
      </c>
      <c r="F23" s="11"/>
      <c r="G23" s="11">
        <v>-950000</v>
      </c>
      <c r="H23" s="11">
        <v>-700000</v>
      </c>
      <c r="I23" s="11">
        <v>-500000</v>
      </c>
    </row>
    <row r="24" spans="2:9" hidden="1" x14ac:dyDescent="0.25">
      <c r="B24" s="13" t="s">
        <v>12</v>
      </c>
      <c r="C24" s="11">
        <v>2600000</v>
      </c>
      <c r="D24" s="11">
        <f>C24</f>
        <v>2600000</v>
      </c>
      <c r="E24" s="11">
        <f>D24</f>
        <v>2600000</v>
      </c>
      <c r="F24" s="11"/>
      <c r="G24" s="11">
        <v>0</v>
      </c>
      <c r="H24" s="11">
        <v>0</v>
      </c>
      <c r="I24" s="11">
        <v>0</v>
      </c>
    </row>
    <row r="25" spans="2:9" hidden="1" x14ac:dyDescent="0.25">
      <c r="B25" s="13" t="s">
        <v>13</v>
      </c>
      <c r="C25" s="11">
        <f>-C16</f>
        <v>-400000</v>
      </c>
      <c r="D25" s="11">
        <f t="shared" ref="D25:E25" si="6">-D16</f>
        <v>-400000</v>
      </c>
      <c r="E25" s="11">
        <f t="shared" si="6"/>
        <v>-400000</v>
      </c>
      <c r="F25" s="11"/>
      <c r="G25" s="11">
        <v>-842000</v>
      </c>
      <c r="H25" s="11">
        <v>-842000</v>
      </c>
      <c r="I25" s="11">
        <v>-842000</v>
      </c>
    </row>
    <row r="26" spans="2:9" hidden="1" x14ac:dyDescent="0.25">
      <c r="C26" s="11"/>
      <c r="D26" s="11"/>
      <c r="E26" s="11"/>
      <c r="F26" s="11"/>
      <c r="G26" s="11"/>
      <c r="H26" s="11"/>
      <c r="I26" s="11"/>
    </row>
    <row r="27" spans="2:9" hidden="1" x14ac:dyDescent="0.25">
      <c r="C27" s="11"/>
      <c r="D27" s="11"/>
      <c r="E27" s="11"/>
      <c r="F27" s="11"/>
      <c r="G27" s="11"/>
      <c r="H27" s="11"/>
      <c r="I27" s="11"/>
    </row>
    <row r="28" spans="2:9" hidden="1" x14ac:dyDescent="0.25">
      <c r="C28" s="14">
        <f>SUM(C21:C27)</f>
        <v>-5620960.6786088599</v>
      </c>
      <c r="D28" s="14">
        <f>SUM(D21:D27)</f>
        <v>-4744124.8188237799</v>
      </c>
      <c r="E28" s="14">
        <f>SUM(E21:E27)</f>
        <v>-4087314.6736677103</v>
      </c>
      <c r="F28" s="11"/>
      <c r="G28" s="14">
        <f>SUM(G21:G27)</f>
        <v>-10056130</v>
      </c>
      <c r="H28" s="14">
        <f>SUM(H21:H27)</f>
        <v>-9772450</v>
      </c>
      <c r="I28" s="14">
        <f>SUM(I21:I27)</f>
        <v>-9608810</v>
      </c>
    </row>
    <row r="29" spans="2:9" hidden="1" x14ac:dyDescent="0.25">
      <c r="C29" s="11"/>
      <c r="D29" s="11"/>
      <c r="E29" s="11"/>
      <c r="F29" s="11"/>
      <c r="G29" s="11"/>
      <c r="H29" s="11"/>
      <c r="I29" s="11"/>
    </row>
    <row r="30" spans="2:9" hidden="1" x14ac:dyDescent="0.25">
      <c r="C30" s="15">
        <f>C9+C18+C28</f>
        <v>4724629.3213911401</v>
      </c>
      <c r="D30" s="15">
        <f>D9+D18+D28</f>
        <v>6459555.1811762201</v>
      </c>
      <c r="E30" s="15">
        <f>E9+E18+E28</f>
        <v>7402245.3263322897</v>
      </c>
      <c r="F30" s="16"/>
      <c r="G30" s="15">
        <f>G9+G18+G28</f>
        <v>289460</v>
      </c>
      <c r="H30" s="15">
        <f>H9+H18+H28</f>
        <v>1431230</v>
      </c>
      <c r="I30" s="15">
        <f>I9+I18+I28</f>
        <v>1880750</v>
      </c>
    </row>
    <row r="31" spans="2:9" hidden="1" x14ac:dyDescent="0.25">
      <c r="C31" s="11"/>
      <c r="D31" s="11"/>
      <c r="E31" s="11"/>
      <c r="F31" s="11"/>
      <c r="G31" s="11"/>
      <c r="H31" s="11"/>
      <c r="I31" s="11"/>
    </row>
    <row r="32" spans="2:9" hidden="1" x14ac:dyDescent="0.25">
      <c r="C32" s="11"/>
      <c r="D32" s="11"/>
      <c r="E32" s="11"/>
      <c r="F32" s="11"/>
      <c r="G32" s="11"/>
      <c r="H32" s="11"/>
      <c r="I32" s="11"/>
    </row>
    <row r="33" spans="3:14" x14ac:dyDescent="0.25">
      <c r="C33" s="11"/>
      <c r="D33" s="11"/>
      <c r="E33" s="11"/>
      <c r="F33" s="11"/>
      <c r="G33" s="11"/>
      <c r="H33" s="11"/>
      <c r="I33" s="11"/>
    </row>
    <row r="34" spans="3:14" ht="18" x14ac:dyDescent="0.35">
      <c r="C34" s="11"/>
      <c r="D34" s="11"/>
      <c r="E34" s="11"/>
      <c r="F34" s="11"/>
      <c r="G34" s="11"/>
      <c r="H34" s="11"/>
      <c r="I34" s="11"/>
      <c r="K34" s="17" t="s">
        <v>16</v>
      </c>
      <c r="L34" s="18"/>
      <c r="M34" s="18"/>
      <c r="N34" s="18"/>
    </row>
    <row r="35" spans="3:14" ht="15" thickBot="1" x14ac:dyDescent="0.35">
      <c r="C35" s="11"/>
      <c r="K35" s="18"/>
      <c r="L35" s="18"/>
      <c r="M35" s="18"/>
      <c r="N35" s="18"/>
    </row>
    <row r="36" spans="3:14" ht="18.600000000000001" thickBot="1" x14ac:dyDescent="0.3">
      <c r="C36" s="11"/>
      <c r="K36" s="19" t="s">
        <v>17</v>
      </c>
      <c r="L36" s="20" t="s">
        <v>18</v>
      </c>
      <c r="M36" s="20" t="s">
        <v>19</v>
      </c>
      <c r="N36" s="21" t="s">
        <v>20</v>
      </c>
    </row>
    <row r="37" spans="3:14" ht="14.4" x14ac:dyDescent="0.3">
      <c r="C37" s="11"/>
      <c r="K37" s="22" t="s">
        <v>21</v>
      </c>
      <c r="L37" s="23" t="s">
        <v>22</v>
      </c>
      <c r="M37" s="23" t="s">
        <v>23</v>
      </c>
      <c r="N37" s="23" t="s">
        <v>23</v>
      </c>
    </row>
    <row r="38" spans="3:14" ht="14.4" x14ac:dyDescent="0.3">
      <c r="C38" s="11"/>
      <c r="K38" s="24"/>
      <c r="L38" s="25" t="s">
        <v>24</v>
      </c>
      <c r="M38" s="25" t="s">
        <v>25</v>
      </c>
      <c r="N38" s="25" t="s">
        <v>25</v>
      </c>
    </row>
    <row r="39" spans="3:14" ht="15" thickBot="1" x14ac:dyDescent="0.35">
      <c r="C39" s="11"/>
      <c r="K39" s="26"/>
      <c r="L39" s="27" t="s">
        <v>26</v>
      </c>
      <c r="M39" s="27" t="s">
        <v>27</v>
      </c>
      <c r="N39" s="27" t="s">
        <v>27</v>
      </c>
    </row>
    <row r="40" spans="3:14" ht="14.4" x14ac:dyDescent="0.3">
      <c r="K40" s="28"/>
      <c r="L40" s="25"/>
      <c r="M40" s="29"/>
      <c r="N40" s="29"/>
    </row>
    <row r="41" spans="3:14" ht="14.4" x14ac:dyDescent="0.3">
      <c r="K41" s="28" t="s">
        <v>28</v>
      </c>
      <c r="L41" s="25" t="s">
        <v>29</v>
      </c>
      <c r="M41" s="29" t="s">
        <v>30</v>
      </c>
      <c r="N41" s="30" t="s">
        <v>30</v>
      </c>
    </row>
    <row r="42" spans="3:14" ht="15" thickBot="1" x14ac:dyDescent="0.35">
      <c r="K42" s="28"/>
      <c r="L42" s="25"/>
      <c r="M42" s="29"/>
      <c r="N42" s="29"/>
    </row>
    <row r="43" spans="3:14" ht="14.4" x14ac:dyDescent="0.3">
      <c r="K43" s="31" t="s">
        <v>31</v>
      </c>
      <c r="L43" s="23" t="s">
        <v>32</v>
      </c>
      <c r="M43" s="23" t="s">
        <v>33</v>
      </c>
      <c r="N43" s="23" t="s">
        <v>34</v>
      </c>
    </row>
    <row r="44" spans="3:14" ht="14.4" x14ac:dyDescent="0.3">
      <c r="K44" s="24"/>
      <c r="L44" s="25" t="s">
        <v>35</v>
      </c>
      <c r="M44" s="25" t="s">
        <v>36</v>
      </c>
      <c r="N44" s="25" t="s">
        <v>37</v>
      </c>
    </row>
    <row r="45" spans="3:14" ht="15" thickBot="1" x14ac:dyDescent="0.35">
      <c r="K45" s="26"/>
      <c r="L45" s="27" t="s">
        <v>38</v>
      </c>
      <c r="M45" s="27" t="s">
        <v>39</v>
      </c>
      <c r="N45" s="27" t="s">
        <v>40</v>
      </c>
    </row>
    <row r="46" spans="3:14" ht="14.4" x14ac:dyDescent="0.3">
      <c r="K46" s="31" t="s">
        <v>12</v>
      </c>
      <c r="L46" s="25"/>
      <c r="M46" s="32"/>
      <c r="N46" s="32"/>
    </row>
    <row r="47" spans="3:14" ht="14.4" x14ac:dyDescent="0.3">
      <c r="K47" s="24"/>
      <c r="L47" s="25" t="s">
        <v>41</v>
      </c>
      <c r="M47" s="29" t="s">
        <v>42</v>
      </c>
      <c r="N47" s="29" t="s">
        <v>43</v>
      </c>
    </row>
    <row r="48" spans="3:14" ht="15" thickBot="1" x14ac:dyDescent="0.35">
      <c r="K48" s="26"/>
      <c r="L48" s="33"/>
      <c r="M48" s="34"/>
      <c r="N48" s="35"/>
    </row>
    <row r="49" spans="11:14" ht="14.4" x14ac:dyDescent="0.3">
      <c r="K49" s="28"/>
      <c r="L49" s="36"/>
      <c r="M49" s="36"/>
      <c r="N49" s="32"/>
    </row>
    <row r="50" spans="11:14" ht="14.4" x14ac:dyDescent="0.3">
      <c r="K50" s="28" t="s">
        <v>46</v>
      </c>
      <c r="L50" s="29" t="s">
        <v>48</v>
      </c>
      <c r="M50" s="29" t="s">
        <v>47</v>
      </c>
      <c r="N50" s="29" t="s">
        <v>47</v>
      </c>
    </row>
    <row r="51" spans="11:14" ht="15" thickBot="1" x14ac:dyDescent="0.35">
      <c r="K51" s="28"/>
      <c r="L51" s="34"/>
      <c r="M51" s="34"/>
      <c r="N51" s="35"/>
    </row>
    <row r="52" spans="11:14" ht="14.4" x14ac:dyDescent="0.3">
      <c r="K52" s="31" t="s">
        <v>44</v>
      </c>
      <c r="L52" s="25"/>
      <c r="M52" s="29"/>
      <c r="N52" s="29"/>
    </row>
    <row r="53" spans="11:14" ht="14.4" x14ac:dyDescent="0.3">
      <c r="K53" s="24"/>
      <c r="L53" s="25" t="s">
        <v>30</v>
      </c>
      <c r="M53" s="29" t="s">
        <v>30</v>
      </c>
      <c r="N53" s="29" t="s">
        <v>45</v>
      </c>
    </row>
    <row r="54" spans="11:14" ht="15" thickBot="1" x14ac:dyDescent="0.35">
      <c r="K54" s="26"/>
      <c r="L54" s="27"/>
      <c r="M54" s="34"/>
      <c r="N54" s="35"/>
    </row>
  </sheetData>
  <mergeCells count="7">
    <mergeCell ref="K52:K54"/>
    <mergeCell ref="C4:E4"/>
    <mergeCell ref="G4:I4"/>
    <mergeCell ref="K4:K5"/>
    <mergeCell ref="K37:K39"/>
    <mergeCell ref="K43:K45"/>
    <mergeCell ref="K46:K4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&amp;R&amp;"Arial,Bold"&amp;16Appendix 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 D - Scenario Analysis</vt:lpstr>
      <vt:lpstr>'App D - Scenario Analysis'!Print_Area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Langton</dc:creator>
  <cp:lastModifiedBy>Dean Langton</cp:lastModifiedBy>
  <cp:lastPrinted>2025-11-05T07:53:54Z</cp:lastPrinted>
  <dcterms:created xsi:type="dcterms:W3CDTF">2025-11-05T07:50:58Z</dcterms:created>
  <dcterms:modified xsi:type="dcterms:W3CDTF">2025-11-05T08:50:53Z</dcterms:modified>
</cp:coreProperties>
</file>